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2"/>
  </bookViews>
  <sheets>
    <sheet name="3 ETAPA VZT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'3 ETAPA VZT'!$H$40</definedName>
    <definedName name="CenaCelkem">'3 ETAPA VZT'!$G$29</definedName>
    <definedName name="CenaCelkemBezDPH">'3 ETAPA VZT'!$G$28</definedName>
    <definedName name="CenaCelkemVypocet" localSheetId="0">'3 ETAPA VZT'!$I$40</definedName>
    <definedName name="cisloobjektu">'3 ETAPA VZT'!$C$3</definedName>
    <definedName name="CisloRozpoctu">'[1]Krycí list'!$C$2</definedName>
    <definedName name="CisloStavby" localSheetId="0">'3 ETAPA VZT'!$C$2</definedName>
    <definedName name="cislostavby">'[1]Krycí list'!$A$7</definedName>
    <definedName name="CisloStavebnihoRozpoctu">'3 ETAPA VZT'!$D$4</definedName>
    <definedName name="dadresa">'3 ETAPA VZT'!$D$12:$G$12</definedName>
    <definedName name="DIČ" localSheetId="0">'3 ETAPA VZT'!$I$12</definedName>
    <definedName name="dmisto">'3 ETAPA VZT'!$D$13:$G$13</definedName>
    <definedName name="DPHSni">'3 ETAPA VZT'!$G$24</definedName>
    <definedName name="DPHZakl">'3 ETAPA VZT'!$G$26</definedName>
    <definedName name="dpsc" localSheetId="0">'3 ETAPA VZT'!$C$13</definedName>
    <definedName name="IČO" localSheetId="0">'3 ETAPA VZT'!$I$11</definedName>
    <definedName name="Mena">'3 ETAPA VZT'!$J$29</definedName>
    <definedName name="MistoStavby">'3 ETAPA VZT'!$D$4</definedName>
    <definedName name="nazevobjektu">'3 ETAPA VZT'!$D$3</definedName>
    <definedName name="NazevRozpoctu">'[1]Krycí list'!$D$2</definedName>
    <definedName name="NazevStavby" localSheetId="0">'3 ETAPA VZT'!$D$2</definedName>
    <definedName name="nazevstavby">'[1]Krycí list'!$C$7</definedName>
    <definedName name="NazevStavebnihoRozpoctu">'3 ETAPA VZT'!$E$4</definedName>
    <definedName name="oadresa">'3 ETAPA VZT'!$D$6</definedName>
    <definedName name="Objednatel" localSheetId="0">'3 ETAPA VZT'!$D$5</definedName>
    <definedName name="Objekt" localSheetId="0">'3 ETAPA VZT'!$B$38</definedName>
    <definedName name="_xlnm.Print_Area" localSheetId="2">' Pol'!$A$1:$U$76</definedName>
    <definedName name="_xlnm.Print_Area" localSheetId="0">'3 ETAPA VZT'!$A$1:$J$54</definedName>
    <definedName name="odic" localSheetId="0">'3 ETAPA VZT'!$I$6</definedName>
    <definedName name="oico" localSheetId="0">'3 ETAPA VZT'!$I$5</definedName>
    <definedName name="omisto" localSheetId="0">'3 ETAPA VZT'!$D$7</definedName>
    <definedName name="onazev" localSheetId="0">'3 ETAPA VZT'!$D$6</definedName>
    <definedName name="opsc" localSheetId="0">'3 ETAPA VZT'!$C$7</definedName>
    <definedName name="padresa">'3 ETAPA VZT'!$D$9</definedName>
    <definedName name="pdic">'3 ETAPA VZT'!$I$9</definedName>
    <definedName name="pico">'3 ETAPA VZT'!$I$8</definedName>
    <definedName name="pmisto">'3 ETAPA VZT'!$D$10</definedName>
    <definedName name="PocetMJ">#REF!</definedName>
    <definedName name="PoptavkaID">'3 ETAPA VZT'!$A$1</definedName>
    <definedName name="pPSC">'3 ETAPA VZT'!$C$10</definedName>
    <definedName name="Projektant">'3 ETAPA VZT'!$D$8</definedName>
    <definedName name="SazbaDPH1" localSheetId="0">'3 ETAPA VZT'!$E$23</definedName>
    <definedName name="SazbaDPH1">'[1]Krycí list'!$C$30</definedName>
    <definedName name="SazbaDPH2" localSheetId="0">'3 ETAPA VZT'!$E$25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'3 ETAPA VZT'!$D$14</definedName>
    <definedName name="Z_B7E7C763_C459_487D_8ABA_5CFDDFBD5A84_.wvu.Cols" localSheetId="0" hidden="1">'3 ETAPA VZT'!$A:$A</definedName>
    <definedName name="Z_B7E7C763_C459_487D_8ABA_5CFDDFBD5A84_.wvu.PrintArea" localSheetId="0" hidden="1">'3 ETAPA VZT'!$B$1:$J$36</definedName>
    <definedName name="ZakladDPHSni">'3 ETAPA VZT'!$G$23</definedName>
    <definedName name="ZakladDPHSniVypocet" localSheetId="0">'3 ETAPA VZT'!$F$40</definedName>
    <definedName name="ZakladDPHZakl">'3 ETAPA VZT'!$G$25</definedName>
    <definedName name="ZakladDPHZaklVypocet" localSheetId="0">'3 ETAPA VZT'!$G$40</definedName>
    <definedName name="Zaokrouhleni">'3 ETAPA VZT'!$G$27</definedName>
    <definedName name="Zhotovitel">'3 ETAPA VZT'!$D$11:$G$11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6" i="12" l="1"/>
  <c r="F39" i="1" s="1"/>
  <c r="G9" i="12"/>
  <c r="G8" i="12" s="1"/>
  <c r="I9" i="12"/>
  <c r="K9" i="12"/>
  <c r="O9" i="12"/>
  <c r="Q9" i="12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I48" i="1" s="1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U14" i="12"/>
  <c r="U13" i="12" s="1"/>
  <c r="G16" i="12"/>
  <c r="G15" i="12" s="1"/>
  <c r="I49" i="1" s="1"/>
  <c r="I16" i="12"/>
  <c r="K16" i="12"/>
  <c r="K15" i="12" s="1"/>
  <c r="O16" i="12"/>
  <c r="Q16" i="12"/>
  <c r="Q15" i="12" s="1"/>
  <c r="U16" i="12"/>
  <c r="U15" i="12" s="1"/>
  <c r="G17" i="12"/>
  <c r="M17" i="12" s="1"/>
  <c r="I17" i="12"/>
  <c r="I15" i="12" s="1"/>
  <c r="K17" i="12"/>
  <c r="O17" i="12"/>
  <c r="O15" i="12" s="1"/>
  <c r="Q17" i="12"/>
  <c r="U17" i="12"/>
  <c r="G18" i="12"/>
  <c r="M18" i="12" s="1"/>
  <c r="I18" i="12"/>
  <c r="K18" i="12"/>
  <c r="O18" i="12"/>
  <c r="Q18" i="12"/>
  <c r="U18" i="12"/>
  <c r="G20" i="12"/>
  <c r="I20" i="12"/>
  <c r="I19" i="12" s="1"/>
  <c r="K20" i="12"/>
  <c r="M20" i="12"/>
  <c r="O20" i="12"/>
  <c r="Q20" i="12"/>
  <c r="U20" i="12"/>
  <c r="G21" i="12"/>
  <c r="M21" i="12" s="1"/>
  <c r="I21" i="12"/>
  <c r="K21" i="12"/>
  <c r="K19" i="12" s="1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5" i="12"/>
  <c r="G24" i="12" s="1"/>
  <c r="I51" i="1" s="1"/>
  <c r="I19" i="1" s="1"/>
  <c r="I25" i="12"/>
  <c r="I24" i="12" s="1"/>
  <c r="K25" i="12"/>
  <c r="O25" i="12"/>
  <c r="Q25" i="12"/>
  <c r="U25" i="12"/>
  <c r="G26" i="12"/>
  <c r="M26" i="12" s="1"/>
  <c r="I26" i="12"/>
  <c r="K26" i="12"/>
  <c r="K24" i="12" s="1"/>
  <c r="O26" i="12"/>
  <c r="Q26" i="12"/>
  <c r="U26" i="12"/>
  <c r="U24" i="12" s="1"/>
  <c r="G28" i="12"/>
  <c r="I28" i="12"/>
  <c r="K28" i="12"/>
  <c r="M28" i="12"/>
  <c r="O28" i="12"/>
  <c r="Q28" i="12"/>
  <c r="U28" i="12"/>
  <c r="G29" i="12"/>
  <c r="G27" i="12" s="1"/>
  <c r="I52" i="1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O39" i="12"/>
  <c r="Q8" i="12"/>
  <c r="Q39" i="12"/>
  <c r="U39" i="12"/>
  <c r="Q27" i="12"/>
  <c r="O27" i="12"/>
  <c r="Q19" i="12"/>
  <c r="O19" i="12"/>
  <c r="I8" i="12"/>
  <c r="I47" i="1"/>
  <c r="I16" i="1" s="1"/>
  <c r="I21" i="1" s="1"/>
  <c r="K8" i="12"/>
  <c r="U27" i="12"/>
  <c r="M29" i="12"/>
  <c r="U19" i="12"/>
  <c r="G39" i="12"/>
  <c r="I53" i="1" s="1"/>
  <c r="I27" i="12"/>
  <c r="AD66" i="12"/>
  <c r="G39" i="1" s="1"/>
  <c r="G40" i="1" s="1"/>
  <c r="G25" i="1" s="1"/>
  <c r="G26" i="1" s="1"/>
  <c r="M19" i="12"/>
  <c r="I39" i="12"/>
  <c r="K27" i="12"/>
  <c r="O24" i="12"/>
  <c r="G19" i="12"/>
  <c r="I50" i="1" s="1"/>
  <c r="I17" i="1" s="1"/>
  <c r="K39" i="12"/>
  <c r="Q24" i="12"/>
  <c r="M16" i="12"/>
  <c r="M15" i="12" s="1"/>
  <c r="O8" i="12"/>
  <c r="M39" i="12"/>
  <c r="M27" i="12"/>
  <c r="M25" i="12"/>
  <c r="M24" i="12" s="1"/>
  <c r="M9" i="12"/>
  <c r="M8" i="12" s="1"/>
  <c r="I54" i="1" l="1"/>
  <c r="G23" i="1"/>
  <c r="G28" i="1"/>
  <c r="H39" i="1"/>
  <c r="G66" i="12"/>
  <c r="G24" i="1" l="1"/>
  <c r="G29" i="1" s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<sst xmlns="http://schemas.openxmlformats.org/spreadsheetml/2006/main" count="367" uniqueCount="184">
  <si>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</si>
  <si>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</si>
  <si>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</si>
  <si>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</si>
  <si>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</si>
  <si>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</si>
  <si>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</si>
  <si>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</si>
  <si>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</si>
  <si>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</si>
  <si>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</si>
  <si>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</si>
  <si>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</si>
  <si>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</si>
  <si>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</si>
  <si>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</si>
  <si>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</si>
  <si>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</si>
  <si>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</si>
  <si>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</si>
  <si>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</si>
  <si>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</si>
  <si>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</si>
  <si>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</si>
  <si>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</si>
  <si>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</si>
  <si>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</si>
  <si>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</si>
  <si>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</si>
  <si>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</si>
  <si>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</si>
  <si>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</si>
  <si>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</si>
  <si>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</si>
  <si>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</si>
  <si>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</si>
  <si>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</si>
  <si>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</si>
  <si>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</si>
  <si>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</si>
  <si>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</si>
  <si>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3. ETAPA - A1 VZDUCHOTECHNIKA                    </t>
  </si>
  <si>
    <t>Rozpočet:</t>
  </si>
  <si>
    <t>Misto</t>
  </si>
  <si>
    <t>REKONSTRUKCE HYG. ZAŘÍZENÍ, MĚÚ HODONÍN, NÁR.TŘÍDA 373/25</t>
  </si>
  <si>
    <t>MĚSTO HODONÍN</t>
  </si>
  <si>
    <t xml:space="preserve">MASARYKOVO NÁMĚSTÍ 53/1 </t>
  </si>
  <si>
    <t>HODONÍN</t>
  </si>
  <si>
    <t>695 35</t>
  </si>
  <si>
    <t>STANISLAV JAVORA</t>
  </si>
  <si>
    <t>RADĚJOV 330</t>
  </si>
  <si>
    <t>696 67</t>
  </si>
  <si>
    <t>12214728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</si>
  <si>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</si>
  <si>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</si>
  <si>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</si>
  <si>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</si>
  <si>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</si>
  <si>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</si>
  <si>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</si>
  <si>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</si>
  <si>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97</t>
  </si>
  <si>
    <t>Bourání konstrukcí</t>
  </si>
  <si>
    <t>767</t>
  </si>
  <si>
    <t>Konstrukce zámečnické</t>
  </si>
  <si>
    <t>VRN</t>
  </si>
  <si>
    <t>VN</t>
  </si>
  <si>
    <t>VZ 1</t>
  </si>
  <si>
    <t>Přívod vzduchu</t>
  </si>
  <si>
    <t>VZ 2+3+4</t>
  </si>
  <si>
    <t xml:space="preserve"> Odvod vzduchu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</si>
  <si>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</si>
  <si>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</si>
  <si>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</si>
  <si>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</si>
  <si>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</si>
  <si>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</si>
  <si>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</si>
  <si>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</si>
  <si>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</si>
  <si>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</si>
  <si>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</si>
  <si>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</si>
  <si>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</si>
  <si>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</si>
  <si>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</si>
  <si>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</si>
  <si>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</si>
  <si>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</si>
  <si>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</si>
  <si>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</si>
  <si>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</si>
  <si>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</si>
  <si>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</si>
  <si>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</si>
  <si>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</si>
  <si>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</si>
  <si>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</si>
  <si>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</si>
  <si>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611401111RT2</t>
  </si>
  <si>
    <t>Oprava omítky na stěnách a stropech do 0,09 m2, vápennou štukovou omítkou</t>
  </si>
  <si>
    <t>kus</t>
  </si>
  <si>
    <t>POL1_0</t>
  </si>
  <si>
    <t>416020111R00</t>
  </si>
  <si>
    <t>Podhledy SDK, kovová kce.HUT, 1x deska RB 12,5 mm, 6x úprava prostupu</t>
  </si>
  <si>
    <t>m2</t>
  </si>
  <si>
    <t>941940031RAA</t>
  </si>
  <si>
    <t>Lešení lehké fasádní, š. 1 m, výška do 10 m, montáž, demontáž, doprava, pronájem 1 měsíc</t>
  </si>
  <si>
    <t>POL2_0</t>
  </si>
  <si>
    <t>999281108R00</t>
  </si>
  <si>
    <t>Přesun hmot pro opravy a údržbu do výšky 12 m</t>
  </si>
  <si>
    <t>t</t>
  </si>
  <si>
    <t>900      R04</t>
  </si>
  <si>
    <t xml:space="preserve">HZS - zkouška VZT zařízení, nastavení , měření průtoku, protokol </t>
  </si>
  <si>
    <t>h</t>
  </si>
  <si>
    <t>974031154R00</t>
  </si>
  <si>
    <t>Vysekání rýh ve zdi cihelné 10 x 15 cm</t>
  </si>
  <si>
    <t>m</t>
  </si>
  <si>
    <t>970031160R00</t>
  </si>
  <si>
    <t>Vrtání jádrové do zdiva cihelného do D 160 mm</t>
  </si>
  <si>
    <t>979100012RA0</t>
  </si>
  <si>
    <t>Odvoz suti a vyb.hmot do 10 km, vnitrost. 25 m, skládka</t>
  </si>
  <si>
    <t>767996801R00</t>
  </si>
  <si>
    <t>Demontáž atypických ocelových konstr. do 50 kg, vč. původních vzduchovodů a VZT prvků</t>
  </si>
  <si>
    <t>kg</t>
  </si>
  <si>
    <t>979081111R00</t>
  </si>
  <si>
    <t>Odvoz  vybour. oceli na sběrný dvůr  do 1 km</t>
  </si>
  <si>
    <t>767995102R00</t>
  </si>
  <si>
    <t>D+M  kov. závěsů a objímek do 10 kg, potrubí, zákryty,jednotka</t>
  </si>
  <si>
    <t>998767101R00</t>
  </si>
  <si>
    <t>Přesun hmot pro zámečnické konstr., výšky do 6 m, vč. demontovaných hmot</t>
  </si>
  <si>
    <t>005241010R</t>
  </si>
  <si>
    <t>Dokumentace skutečného provedení 0,5%</t>
  </si>
  <si>
    <t>Soubor</t>
  </si>
  <si>
    <t>005121020R</t>
  </si>
  <si>
    <t>Provoz zařízení staveniště 2%</t>
  </si>
  <si>
    <t>728112111R00</t>
  </si>
  <si>
    <t>Montáž potrubí plechového kruhového do d 225 mm</t>
  </si>
  <si>
    <t>nabídka</t>
  </si>
  <si>
    <t>SPIRO pozink. přímá,  do D 315mm, D160 5,4m</t>
  </si>
  <si>
    <t>728212315R00</t>
  </si>
  <si>
    <t>+ montáž tvarovky plech. kruhové do d 400 mm, vč.krácených trub a dotěsnění</t>
  </si>
  <si>
    <t>728115112R00</t>
  </si>
  <si>
    <t>Montáž potrubí ohebného neizol. z AL do d 200 mm</t>
  </si>
  <si>
    <t>FLEXO ohebné,  do D 160mm, D160  12m</t>
  </si>
  <si>
    <t>728413522R00</t>
  </si>
  <si>
    <t>Montáž talířového ventilu kruhové do d 200 mm</t>
  </si>
  <si>
    <t>Demontáž, montáž,úprava, dílce původního podhledu</t>
  </si>
  <si>
    <t>katalog</t>
  </si>
  <si>
    <t>Talířový ventil plastový s manžetou, IT 150, plast</t>
  </si>
  <si>
    <t>728 21-2312.</t>
  </si>
  <si>
    <t>Montáž prvku do vzduchovodu do d 160 mm</t>
  </si>
  <si>
    <t>Tlumič hluku telefonní do potrubí, SDG D150, dl.500mm</t>
  </si>
  <si>
    <t>998728202R00</t>
  </si>
  <si>
    <t>Přesun hmot pro vzduchotechniku, výšky do 12 m, 0,53%</t>
  </si>
  <si>
    <t>SPIRO pozink. přímá do D 315mm, D160 1m, D140 22,5m, D125 2,5m</t>
  </si>
  <si>
    <t>+ montáž tvarovky plech. kruhové do d 400 mm, vč.krácení trub a dotěsnění</t>
  </si>
  <si>
    <t>+ SPIRO pozink. tvarovka do D225mm</t>
  </si>
  <si>
    <t>ks</t>
  </si>
  <si>
    <t>FLEXO ohebné do D160mm,  D 100-125  7,5m</t>
  </si>
  <si>
    <t>728 11-5412.</t>
  </si>
  <si>
    <t>Montáž potrubí ohebného izolovan. z AL do d 200 mm</t>
  </si>
  <si>
    <t>SONOFLEX  oheb Al+ ziz25mm do D 160mm, D140 21m, D125 22m, D100 44m</t>
  </si>
  <si>
    <t>Talířový ventil plastový s manžetou, IT 100, plast</t>
  </si>
  <si>
    <t>Talířový ventil plastový s manžetou, IT 125, plast</t>
  </si>
  <si>
    <t>728611113R00</t>
  </si>
  <si>
    <t>Mtž ventilátoru nízkotl.potrub. do 0,07 m2, diagon. nebo axial.</t>
  </si>
  <si>
    <t xml:space="preserve"> Ventilátor diag.do potr.150mm,230V,250m3/h,125Pa, TD-500-150-V, 55W, tříotáčkový </t>
  </si>
  <si>
    <t xml:space="preserve"> Ventilátor diag.do potr.125mm,230V,100m3/h,90Pa, TD-350-125, 45W, dvouotáčkový </t>
  </si>
  <si>
    <t>těsná motýlová klapka vsuvná, RSKT 150</t>
  </si>
  <si>
    <t>pružná manžeta s 2x sponami nebo šroubem, KAA(VBM) 125-150mm</t>
  </si>
  <si>
    <t>728415122R00</t>
  </si>
  <si>
    <t>Montáž mřížky větrací nebo ventilační do d 225 mm</t>
  </si>
  <si>
    <t>mřížka nerez výfuková s manžetou, KMK 160 , D160mm</t>
  </si>
  <si>
    <t>713411111R00</t>
  </si>
  <si>
    <t>Izolace tepelná potrubí VZT návlekem 1vrstvá</t>
  </si>
  <si>
    <t>návlek PPEakustik tl.5mm, nebo ovinutí PPE pásem</t>
  </si>
  <si>
    <t>713311221R00</t>
  </si>
  <si>
    <t>Izolace tepelné těles ploch tvarových LSP 1vrstvá</t>
  </si>
  <si>
    <t>rohož z kamenné vlny do 250°C, 40mm s Al fólií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</si>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</sst>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6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9" t="s">
        <v>40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4"/>
      <c r="B2" s="81" t="s">
        <v>38</v>
      </c>
      <c r="C2" s="82"/>
      <c r="D2" s="225" t="s">
        <v>44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43</v>
      </c>
      <c r="C3" s="84"/>
      <c r="D3" s="218" t="s">
        <v>41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9" t="s">
        <v>49</v>
      </c>
      <c r="E11" s="229"/>
      <c r="F11" s="229"/>
      <c r="G11" s="229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16" t="s">
        <v>50</v>
      </c>
      <c r="E12" s="216"/>
      <c r="F12" s="216"/>
      <c r="G12" s="21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17"/>
      <c r="E13" s="217"/>
      <c r="F13" s="217"/>
      <c r="G13" s="21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8"/>
      <c r="F15" s="228"/>
      <c r="G15" s="213"/>
      <c r="H15" s="213"/>
      <c r="I15" s="213" t="s">
        <v>28</v>
      </c>
      <c r="J15" s="21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8"/>
      <c r="F16" s="215"/>
      <c r="G16" s="208"/>
      <c r="H16" s="215"/>
      <c r="I16" s="208">
        <f>SUMIF(F47:F53,A16,I47:I53)+SUMIF(F47:F53,"PSU",I47:I53)</f>
        <v>0</v>
      </c>
      <c r="J16" s="20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8"/>
      <c r="F17" s="215"/>
      <c r="G17" s="208"/>
      <c r="H17" s="215"/>
      <c r="I17" s="208">
        <f>SUMIF(F47:F53,A17,I47:I53)</f>
        <v>0</v>
      </c>
      <c r="J17" s="20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8"/>
      <c r="F18" s="215"/>
      <c r="G18" s="208"/>
      <c r="H18" s="215"/>
      <c r="I18" s="208">
        <f>SUMIF(F47:F53,A18,I47:I53)</f>
        <v>0</v>
      </c>
      <c r="J18" s="209"/>
    </row>
    <row r="19" spans="1:10" ht="23.25" customHeight="1" x14ac:dyDescent="0.2">
      <c r="A19" s="141" t="s">
        <v>66</v>
      </c>
      <c r="B19" s="142" t="s">
        <v>26</v>
      </c>
      <c r="C19" s="58"/>
      <c r="D19" s="59"/>
      <c r="E19" s="208"/>
      <c r="F19" s="215"/>
      <c r="G19" s="208"/>
      <c r="H19" s="215"/>
      <c r="I19" s="208">
        <f>SUMIF(F47:F53,A19,I47:I53)</f>
        <v>0</v>
      </c>
      <c r="J19" s="209"/>
    </row>
    <row r="20" spans="1:10" ht="23.25" customHeight="1" x14ac:dyDescent="0.2">
      <c r="A20" s="141" t="s">
        <v>71</v>
      </c>
      <c r="B20" s="142" t="s">
        <v>27</v>
      </c>
      <c r="C20" s="58"/>
      <c r="D20" s="59"/>
      <c r="E20" s="208"/>
      <c r="F20" s="215"/>
      <c r="G20" s="208"/>
      <c r="H20" s="215"/>
      <c r="I20" s="208">
        <f>SUMIF(F47:F53,A20,I47:I53)</f>
        <v>0</v>
      </c>
      <c r="J20" s="209"/>
    </row>
    <row r="21" spans="1:10" ht="23.25" customHeight="1" x14ac:dyDescent="0.2">
      <c r="A21" s="4"/>
      <c r="B21" s="74" t="s">
        <v>28</v>
      </c>
      <c r="C21" s="75"/>
      <c r="D21" s="76"/>
      <c r="E21" s="210"/>
      <c r="F21" s="211"/>
      <c r="G21" s="210"/>
      <c r="H21" s="211"/>
      <c r="I21" s="210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6">
        <f>ZakladDPHZaklVypocet</f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2">
        <f>ZakladDPHZakl*SazbaDPH2/100</f>
        <v>0</v>
      </c>
      <c r="H26" s="203"/>
      <c r="I26" s="20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4">
        <f>0</f>
        <v>0</v>
      </c>
      <c r="H27" s="204"/>
      <c r="I27" s="20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5">
        <f>ZakladDPHSni+DPHSni+ZakladDPHZakl+DPHZakl+Zaokrouhleni</f>
        <v>0</v>
      </c>
      <c r="H29" s="205"/>
      <c r="I29" s="205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33"/>
      <c r="D39" s="234"/>
      <c r="E39" s="234"/>
      <c r="F39" s="108">
        <f>' Pol'!AC66</f>
        <v>0</v>
      </c>
      <c r="G39" s="109">
        <f>' Pol'!AD66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5" t="s">
        <v>53</v>
      </c>
      <c r="C40" s="236"/>
      <c r="D40" s="236"/>
      <c r="E40" s="23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8" t="s">
        <v>28</v>
      </c>
      <c r="J46" s="238"/>
    </row>
    <row r="47" spans="1:10" ht="25.5" customHeight="1" x14ac:dyDescent="0.2">
      <c r="A47" s="122"/>
      <c r="B47" s="130" t="s">
        <v>57</v>
      </c>
      <c r="C47" s="240" t="s">
        <v>58</v>
      </c>
      <c r="D47" s="241"/>
      <c r="E47" s="241"/>
      <c r="F47" s="132" t="s">
        <v>23</v>
      </c>
      <c r="G47" s="133"/>
      <c r="H47" s="133"/>
      <c r="I47" s="239">
        <f>' Pol'!G8</f>
        <v>0</v>
      </c>
      <c r="J47" s="239"/>
    </row>
    <row r="48" spans="1:10" ht="25.5" customHeight="1" x14ac:dyDescent="0.2">
      <c r="A48" s="122"/>
      <c r="B48" s="124" t="s">
        <v>59</v>
      </c>
      <c r="C48" s="223" t="s">
        <v>60</v>
      </c>
      <c r="D48" s="224"/>
      <c r="E48" s="224"/>
      <c r="F48" s="134" t="s">
        <v>23</v>
      </c>
      <c r="G48" s="135"/>
      <c r="H48" s="135"/>
      <c r="I48" s="222">
        <f>' Pol'!G13</f>
        <v>0</v>
      </c>
      <c r="J48" s="222"/>
    </row>
    <row r="49" spans="1:10" ht="25.5" customHeight="1" x14ac:dyDescent="0.2">
      <c r="A49" s="122"/>
      <c r="B49" s="124" t="s">
        <v>61</v>
      </c>
      <c r="C49" s="223" t="s">
        <v>62</v>
      </c>
      <c r="D49" s="224"/>
      <c r="E49" s="224"/>
      <c r="F49" s="134" t="s">
        <v>23</v>
      </c>
      <c r="G49" s="135"/>
      <c r="H49" s="135"/>
      <c r="I49" s="222">
        <f>' Pol'!G15</f>
        <v>0</v>
      </c>
      <c r="J49" s="222"/>
    </row>
    <row r="50" spans="1:10" ht="25.5" customHeight="1" x14ac:dyDescent="0.2">
      <c r="A50" s="122"/>
      <c r="B50" s="124" t="s">
        <v>63</v>
      </c>
      <c r="C50" s="223" t="s">
        <v>64</v>
      </c>
      <c r="D50" s="224"/>
      <c r="E50" s="224"/>
      <c r="F50" s="134" t="s">
        <v>24</v>
      </c>
      <c r="G50" s="135"/>
      <c r="H50" s="135"/>
      <c r="I50" s="222">
        <f>' Pol'!G19</f>
        <v>0</v>
      </c>
      <c r="J50" s="222"/>
    </row>
    <row r="51" spans="1:10" ht="25.5" customHeight="1" x14ac:dyDescent="0.2">
      <c r="A51" s="122"/>
      <c r="B51" s="124" t="s">
        <v>65</v>
      </c>
      <c r="C51" s="223" t="s">
        <v>26</v>
      </c>
      <c r="D51" s="224"/>
      <c r="E51" s="224"/>
      <c r="F51" s="134" t="s">
        <v>66</v>
      </c>
      <c r="G51" s="135"/>
      <c r="H51" s="135"/>
      <c r="I51" s="222">
        <f>' Pol'!G24</f>
        <v>0</v>
      </c>
      <c r="J51" s="222"/>
    </row>
    <row r="52" spans="1:10" ht="25.5" customHeight="1" x14ac:dyDescent="0.2">
      <c r="A52" s="122"/>
      <c r="B52" s="124" t="s">
        <v>67</v>
      </c>
      <c r="C52" s="223" t="s">
        <v>68</v>
      </c>
      <c r="D52" s="224"/>
      <c r="E52" s="224"/>
      <c r="F52" s="134" t="s">
        <v>23</v>
      </c>
      <c r="G52" s="135"/>
      <c r="H52" s="135"/>
      <c r="I52" s="222">
        <f>' Pol'!G27</f>
        <v>0</v>
      </c>
      <c r="J52" s="222"/>
    </row>
    <row r="53" spans="1:10" ht="25.5" customHeight="1" x14ac:dyDescent="0.2">
      <c r="A53" s="122"/>
      <c r="B53" s="131" t="s">
        <v>69</v>
      </c>
      <c r="C53" s="243" t="s">
        <v>70</v>
      </c>
      <c r="D53" s="244"/>
      <c r="E53" s="244"/>
      <c r="F53" s="136" t="s">
        <v>23</v>
      </c>
      <c r="G53" s="137"/>
      <c r="H53" s="137"/>
      <c r="I53" s="242">
        <f>' Pol'!G39</f>
        <v>0</v>
      </c>
      <c r="J53" s="242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5">
        <f>SUM(I47:I53)</f>
        <v>0</v>
      </c>
      <c r="J54" s="245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39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6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73</v>
      </c>
    </row>
    <row r="2" spans="1:60" ht="24.95" customHeight="1" x14ac:dyDescent="0.2">
      <c r="A2" s="145" t="s">
        <v>72</v>
      </c>
      <c r="B2" s="143"/>
      <c r="C2" s="263" t="s">
        <v>44</v>
      </c>
      <c r="D2" s="264"/>
      <c r="E2" s="264"/>
      <c r="F2" s="264"/>
      <c r="G2" s="265"/>
      <c r="AE2" t="s">
        <v>74</v>
      </c>
    </row>
    <row r="3" spans="1:60" ht="24.95" customHeight="1" x14ac:dyDescent="0.2">
      <c r="A3" s="146" t="s">
        <v>7</v>
      </c>
      <c r="B3" s="144"/>
      <c r="C3" s="266" t="s">
        <v>41</v>
      </c>
      <c r="D3" s="267"/>
      <c r="E3" s="267"/>
      <c r="F3" s="267"/>
      <c r="G3" s="268"/>
      <c r="AE3" t="s">
        <v>75</v>
      </c>
    </row>
    <row r="4" spans="1:60" ht="24.95" hidden="1" customHeight="1" x14ac:dyDescent="0.2">
      <c r="A4" s="146" t="s">
        <v>8</v>
      </c>
      <c r="B4" s="144"/>
      <c r="C4" s="266"/>
      <c r="D4" s="267"/>
      <c r="E4" s="267"/>
      <c r="F4" s="267"/>
      <c r="G4" s="268"/>
      <c r="AE4" t="s">
        <v>76</v>
      </c>
    </row>
    <row r="5" spans="1:60" hidden="1" x14ac:dyDescent="0.2">
      <c r="A5" s="147" t="s">
        <v>77</v>
      </c>
      <c r="B5" s="148"/>
      <c r="C5" s="149"/>
      <c r="D5" s="150"/>
      <c r="E5" s="150"/>
      <c r="F5" s="150"/>
      <c r="G5" s="151"/>
      <c r="AE5" t="s">
        <v>78</v>
      </c>
    </row>
    <row r="7" spans="1:60" ht="38.25" x14ac:dyDescent="0.2">
      <c r="A7" s="156" t="s">
        <v>79</v>
      </c>
      <c r="B7" s="157" t="s">
        <v>80</v>
      </c>
      <c r="C7" s="157" t="s">
        <v>81</v>
      </c>
      <c r="D7" s="156" t="s">
        <v>82</v>
      </c>
      <c r="E7" s="156" t="s">
        <v>83</v>
      </c>
      <c r="F7" s="152" t="s">
        <v>84</v>
      </c>
      <c r="G7" s="173" t="s">
        <v>28</v>
      </c>
      <c r="H7" s="174" t="s">
        <v>29</v>
      </c>
      <c r="I7" s="174" t="s">
        <v>85</v>
      </c>
      <c r="J7" s="174" t="s">
        <v>30</v>
      </c>
      <c r="K7" s="174" t="s">
        <v>86</v>
      </c>
      <c r="L7" s="174" t="s">
        <v>87</v>
      </c>
      <c r="M7" s="174" t="s">
        <v>88</v>
      </c>
      <c r="N7" s="174" t="s">
        <v>89</v>
      </c>
      <c r="O7" s="174" t="s">
        <v>90</v>
      </c>
      <c r="P7" s="174" t="s">
        <v>91</v>
      </c>
      <c r="Q7" s="174" t="s">
        <v>92</v>
      </c>
      <c r="R7" s="174" t="s">
        <v>93</v>
      </c>
      <c r="S7" s="174" t="s">
        <v>94</v>
      </c>
      <c r="T7" s="174" t="s">
        <v>95</v>
      </c>
      <c r="U7" s="159" t="s">
        <v>96</v>
      </c>
    </row>
    <row r="8" spans="1:60" x14ac:dyDescent="0.2">
      <c r="A8" s="175" t="s">
        <v>97</v>
      </c>
      <c r="B8" s="176" t="s">
        <v>57</v>
      </c>
      <c r="C8" s="177" t="s">
        <v>58</v>
      </c>
      <c r="D8" s="178"/>
      <c r="E8" s="179"/>
      <c r="F8" s="180"/>
      <c r="G8" s="180">
        <f>SUMIF(AE9:AE12,"&lt;&gt;NOR",G9:G12)</f>
        <v>0</v>
      </c>
      <c r="H8" s="180"/>
      <c r="I8" s="180">
        <f>SUM(I9:I12)</f>
        <v>0</v>
      </c>
      <c r="J8" s="180"/>
      <c r="K8" s="180">
        <f>SUM(K9:K12)</f>
        <v>0</v>
      </c>
      <c r="L8" s="180"/>
      <c r="M8" s="180">
        <f>SUM(M9:M12)</f>
        <v>0</v>
      </c>
      <c r="N8" s="158"/>
      <c r="O8" s="158">
        <f>SUM(O9:O12)</f>
        <v>0.90321000000000007</v>
      </c>
      <c r="P8" s="158"/>
      <c r="Q8" s="158">
        <f>SUM(Q9:Q12)</f>
        <v>0</v>
      </c>
      <c r="R8" s="158"/>
      <c r="S8" s="158"/>
      <c r="T8" s="175"/>
      <c r="U8" s="158">
        <f>SUM(U9:U12)</f>
        <v>24.54</v>
      </c>
      <c r="AE8" t="s">
        <v>98</v>
      </c>
    </row>
    <row r="9" spans="1:60" ht="22.5" outlineLevel="1" x14ac:dyDescent="0.2">
      <c r="A9" s="154">
        <v>1</v>
      </c>
      <c r="B9" s="160" t="s">
        <v>99</v>
      </c>
      <c r="C9" s="193" t="s">
        <v>100</v>
      </c>
      <c r="D9" s="162" t="s">
        <v>101</v>
      </c>
      <c r="E9" s="168">
        <v>15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4.8399999999999997E-3</v>
      </c>
      <c r="O9" s="163">
        <f>ROUND(E9*N9,5)</f>
        <v>7.2599999999999998E-2</v>
      </c>
      <c r="P9" s="163">
        <v>0</v>
      </c>
      <c r="Q9" s="163">
        <f>ROUND(E9*P9,5)</f>
        <v>0</v>
      </c>
      <c r="R9" s="163"/>
      <c r="S9" s="163"/>
      <c r="T9" s="164">
        <v>0.34181</v>
      </c>
      <c r="U9" s="163">
        <f>ROUND(E9*T9,2)</f>
        <v>5.13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103</v>
      </c>
      <c r="C10" s="193" t="s">
        <v>104</v>
      </c>
      <c r="D10" s="162" t="s">
        <v>105</v>
      </c>
      <c r="E10" s="168">
        <v>7.2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1.12E-2</v>
      </c>
      <c r="O10" s="163">
        <f>ROUND(E10*N10,5)</f>
        <v>8.0640000000000003E-2</v>
      </c>
      <c r="P10" s="163">
        <v>0</v>
      </c>
      <c r="Q10" s="163">
        <f>ROUND(E10*P10,5)</f>
        <v>0</v>
      </c>
      <c r="R10" s="163"/>
      <c r="S10" s="163"/>
      <c r="T10" s="164">
        <v>0.92</v>
      </c>
      <c r="U10" s="163">
        <f>ROUND(E10*T10,2)</f>
        <v>6.62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106</v>
      </c>
      <c r="C11" s="193" t="s">
        <v>107</v>
      </c>
      <c r="D11" s="162" t="s">
        <v>105</v>
      </c>
      <c r="E11" s="168">
        <v>39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1.9230000000000001E-2</v>
      </c>
      <c r="O11" s="163">
        <f>ROUND(E11*N11,5)</f>
        <v>0.74997000000000003</v>
      </c>
      <c r="P11" s="163">
        <v>0</v>
      </c>
      <c r="Q11" s="163">
        <f>ROUND(E11*P11,5)</f>
        <v>0</v>
      </c>
      <c r="R11" s="163"/>
      <c r="S11" s="163"/>
      <c r="T11" s="164">
        <v>0.28399000000000002</v>
      </c>
      <c r="U11" s="163">
        <f>ROUND(E11*T11,2)</f>
        <v>11.08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108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4</v>
      </c>
      <c r="B12" s="160" t="s">
        <v>109</v>
      </c>
      <c r="C12" s="193" t="s">
        <v>110</v>
      </c>
      <c r="D12" s="162" t="s">
        <v>111</v>
      </c>
      <c r="E12" s="168">
        <v>0.90300000000000002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1.8919999999999999</v>
      </c>
      <c r="U12" s="163">
        <f>ROUND(E12*T12,2)</f>
        <v>1.71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">
      <c r="A13" s="155" t="s">
        <v>97</v>
      </c>
      <c r="B13" s="161" t="s">
        <v>59</v>
      </c>
      <c r="C13" s="194" t="s">
        <v>60</v>
      </c>
      <c r="D13" s="165"/>
      <c r="E13" s="169"/>
      <c r="F13" s="172"/>
      <c r="G13" s="172">
        <f>SUMIF(AE14:AE14,"&lt;&gt;NOR",G14:G14)</f>
        <v>0</v>
      </c>
      <c r="H13" s="172"/>
      <c r="I13" s="172">
        <f>SUM(I14:I14)</f>
        <v>0</v>
      </c>
      <c r="J13" s="172"/>
      <c r="K13" s="172">
        <f>SUM(K14:K14)</f>
        <v>0</v>
      </c>
      <c r="L13" s="172"/>
      <c r="M13" s="172">
        <f>SUM(M14:M14)</f>
        <v>0</v>
      </c>
      <c r="N13" s="166"/>
      <c r="O13" s="166">
        <f>SUM(O14:O14)</f>
        <v>0</v>
      </c>
      <c r="P13" s="166"/>
      <c r="Q13" s="166">
        <f>SUM(Q14:Q14)</f>
        <v>0</v>
      </c>
      <c r="R13" s="166"/>
      <c r="S13" s="166"/>
      <c r="T13" s="167"/>
      <c r="U13" s="166">
        <f>SUM(U14:U14)</f>
        <v>24</v>
      </c>
      <c r="AE13" t="s">
        <v>98</v>
      </c>
    </row>
    <row r="14" spans="1:60" ht="22.5" outlineLevel="1" x14ac:dyDescent="0.2">
      <c r="A14" s="154">
        <v>5</v>
      </c>
      <c r="B14" s="160" t="s">
        <v>112</v>
      </c>
      <c r="C14" s="193" t="s">
        <v>113</v>
      </c>
      <c r="D14" s="162" t="s">
        <v>114</v>
      </c>
      <c r="E14" s="168">
        <v>24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1</v>
      </c>
      <c r="U14" s="163">
        <f>ROUND(E14*T14,2)</f>
        <v>24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55" t="s">
        <v>97</v>
      </c>
      <c r="B15" s="161" t="s">
        <v>61</v>
      </c>
      <c r="C15" s="194" t="s">
        <v>62</v>
      </c>
      <c r="D15" s="165"/>
      <c r="E15" s="169"/>
      <c r="F15" s="172"/>
      <c r="G15" s="172">
        <f>SUMIF(AE16:AE18,"&lt;&gt;NOR",G16:G18)</f>
        <v>0</v>
      </c>
      <c r="H15" s="172"/>
      <c r="I15" s="172">
        <f>SUM(I16:I18)</f>
        <v>0</v>
      </c>
      <c r="J15" s="172"/>
      <c r="K15" s="172">
        <f>SUM(K16:K18)</f>
        <v>0</v>
      </c>
      <c r="L15" s="172"/>
      <c r="M15" s="172">
        <f>SUM(M16:M18)</f>
        <v>0</v>
      </c>
      <c r="N15" s="166"/>
      <c r="O15" s="166">
        <f>SUM(O16:O18)</f>
        <v>9.7999999999999997E-4</v>
      </c>
      <c r="P15" s="166"/>
      <c r="Q15" s="166">
        <f>SUM(Q16:Q18)</f>
        <v>7.0050000000000001E-2</v>
      </c>
      <c r="R15" s="166"/>
      <c r="S15" s="166"/>
      <c r="T15" s="167"/>
      <c r="U15" s="166">
        <f>SUM(U16:U18)</f>
        <v>31.03</v>
      </c>
      <c r="AE15" t="s">
        <v>98</v>
      </c>
    </row>
    <row r="16" spans="1:60" outlineLevel="1" x14ac:dyDescent="0.2">
      <c r="A16" s="154">
        <v>6</v>
      </c>
      <c r="B16" s="160" t="s">
        <v>115</v>
      </c>
      <c r="C16" s="193" t="s">
        <v>116</v>
      </c>
      <c r="D16" s="162" t="s">
        <v>117</v>
      </c>
      <c r="E16" s="168">
        <v>2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3">
        <v>4.8999999999999998E-4</v>
      </c>
      <c r="O16" s="163">
        <f>ROUND(E16*N16,5)</f>
        <v>9.7999999999999997E-4</v>
      </c>
      <c r="P16" s="163">
        <v>2.7E-2</v>
      </c>
      <c r="Q16" s="163">
        <f>ROUND(E16*P16,5)</f>
        <v>5.3999999999999999E-2</v>
      </c>
      <c r="R16" s="163"/>
      <c r="S16" s="163"/>
      <c r="T16" s="164">
        <v>0.42199999999999999</v>
      </c>
      <c r="U16" s="163">
        <f>ROUND(E16*T16,2)</f>
        <v>0.84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7</v>
      </c>
      <c r="B17" s="160" t="s">
        <v>118</v>
      </c>
      <c r="C17" s="193" t="s">
        <v>119</v>
      </c>
      <c r="D17" s="162" t="s">
        <v>117</v>
      </c>
      <c r="E17" s="168">
        <v>7.5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3">
        <v>0</v>
      </c>
      <c r="O17" s="163">
        <f>ROUND(E17*N17,5)</f>
        <v>0</v>
      </c>
      <c r="P17" s="163">
        <v>2.14E-3</v>
      </c>
      <c r="Q17" s="163">
        <f>ROUND(E17*P17,5)</f>
        <v>1.6049999999999998E-2</v>
      </c>
      <c r="R17" s="163"/>
      <c r="S17" s="163"/>
      <c r="T17" s="164">
        <v>4</v>
      </c>
      <c r="U17" s="163">
        <f>ROUND(E17*T17,2)</f>
        <v>30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8</v>
      </c>
      <c r="B18" s="160" t="s">
        <v>120</v>
      </c>
      <c r="C18" s="193" t="s">
        <v>121</v>
      </c>
      <c r="D18" s="162" t="s">
        <v>111</v>
      </c>
      <c r="E18" s="168">
        <v>7.0000000000000007E-2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2.68</v>
      </c>
      <c r="U18" s="163">
        <f>ROUND(E18*T18,2)</f>
        <v>0.19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108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97</v>
      </c>
      <c r="B19" s="161" t="s">
        <v>63</v>
      </c>
      <c r="C19" s="194" t="s">
        <v>64</v>
      </c>
      <c r="D19" s="165"/>
      <c r="E19" s="169"/>
      <c r="F19" s="172"/>
      <c r="G19" s="172">
        <f>SUMIF(AE20:AE23,"&lt;&gt;NOR",G20:G23)</f>
        <v>0</v>
      </c>
      <c r="H19" s="172"/>
      <c r="I19" s="172">
        <f>SUM(I20:I23)</f>
        <v>0</v>
      </c>
      <c r="J19" s="172"/>
      <c r="K19" s="172">
        <f>SUM(K20:K23)</f>
        <v>0</v>
      </c>
      <c r="L19" s="172"/>
      <c r="M19" s="172">
        <f>SUM(M20:M23)</f>
        <v>0</v>
      </c>
      <c r="N19" s="166"/>
      <c r="O19" s="166">
        <f>SUM(O20:O23)</f>
        <v>4.3999999999999997E-2</v>
      </c>
      <c r="P19" s="166"/>
      <c r="Q19" s="166">
        <f>SUM(Q20:Q23)</f>
        <v>0.128</v>
      </c>
      <c r="R19" s="166"/>
      <c r="S19" s="166"/>
      <c r="T19" s="167"/>
      <c r="U19" s="166">
        <f>SUM(U20:U23)</f>
        <v>26.43</v>
      </c>
      <c r="AE19" t="s">
        <v>98</v>
      </c>
    </row>
    <row r="20" spans="1:60" ht="22.5" outlineLevel="1" x14ac:dyDescent="0.2">
      <c r="A20" s="154">
        <v>9</v>
      </c>
      <c r="B20" s="160" t="s">
        <v>122</v>
      </c>
      <c r="C20" s="193" t="s">
        <v>123</v>
      </c>
      <c r="D20" s="162" t="s">
        <v>124</v>
      </c>
      <c r="E20" s="168">
        <v>128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63">
        <v>0</v>
      </c>
      <c r="O20" s="163">
        <f>ROUND(E20*N20,5)</f>
        <v>0</v>
      </c>
      <c r="P20" s="163">
        <v>1E-3</v>
      </c>
      <c r="Q20" s="163">
        <f>ROUND(E20*P20,5)</f>
        <v>0.128</v>
      </c>
      <c r="R20" s="163"/>
      <c r="S20" s="163"/>
      <c r="T20" s="164">
        <v>9.7000000000000003E-2</v>
      </c>
      <c r="U20" s="163">
        <f>ROUND(E20*T20,2)</f>
        <v>12.42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10</v>
      </c>
      <c r="B21" s="160" t="s">
        <v>125</v>
      </c>
      <c r="C21" s="193" t="s">
        <v>126</v>
      </c>
      <c r="D21" s="162" t="s">
        <v>111</v>
      </c>
      <c r="E21" s="168">
        <v>0.128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0.49</v>
      </c>
      <c r="U21" s="163">
        <f>ROUND(E21*T21,2)</f>
        <v>0.06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11</v>
      </c>
      <c r="B22" s="160" t="s">
        <v>127</v>
      </c>
      <c r="C22" s="193" t="s">
        <v>128</v>
      </c>
      <c r="D22" s="162" t="s">
        <v>124</v>
      </c>
      <c r="E22" s="168">
        <v>44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3">
        <v>1E-3</v>
      </c>
      <c r="O22" s="163">
        <f>ROUND(E22*N22,5)</f>
        <v>4.3999999999999997E-2</v>
      </c>
      <c r="P22" s="163">
        <v>0</v>
      </c>
      <c r="Q22" s="163">
        <f>ROUND(E22*P22,5)</f>
        <v>0</v>
      </c>
      <c r="R22" s="163"/>
      <c r="S22" s="163"/>
      <c r="T22" s="164">
        <v>0.30399999999999999</v>
      </c>
      <c r="U22" s="163">
        <f>ROUND(E22*T22,2)</f>
        <v>13.38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12</v>
      </c>
      <c r="B23" s="160" t="s">
        <v>129</v>
      </c>
      <c r="C23" s="193" t="s">
        <v>130</v>
      </c>
      <c r="D23" s="162" t="s">
        <v>111</v>
      </c>
      <c r="E23" s="168">
        <v>0.17199999999999999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3.327</v>
      </c>
      <c r="U23" s="163">
        <f>ROUND(E23*T23,2)</f>
        <v>0.56999999999999995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55" t="s">
        <v>97</v>
      </c>
      <c r="B24" s="161" t="s">
        <v>65</v>
      </c>
      <c r="C24" s="194" t="s">
        <v>26</v>
      </c>
      <c r="D24" s="165"/>
      <c r="E24" s="169"/>
      <c r="F24" s="172"/>
      <c r="G24" s="172">
        <f>SUMIF(AE25:AE26,"&lt;&gt;NOR",G25:G26)</f>
        <v>0</v>
      </c>
      <c r="H24" s="172"/>
      <c r="I24" s="172">
        <f>SUM(I25:I26)</f>
        <v>0</v>
      </c>
      <c r="J24" s="172"/>
      <c r="K24" s="172">
        <f>SUM(K25:K26)</f>
        <v>0</v>
      </c>
      <c r="L24" s="172"/>
      <c r="M24" s="172">
        <f>SUM(M25:M26)</f>
        <v>0</v>
      </c>
      <c r="N24" s="166"/>
      <c r="O24" s="166">
        <f>SUM(O25:O26)</f>
        <v>0</v>
      </c>
      <c r="P24" s="166"/>
      <c r="Q24" s="166">
        <f>SUM(Q25:Q26)</f>
        <v>0</v>
      </c>
      <c r="R24" s="166"/>
      <c r="S24" s="166"/>
      <c r="T24" s="167"/>
      <c r="U24" s="166">
        <f>SUM(U25:U26)</f>
        <v>0</v>
      </c>
      <c r="AE24" t="s">
        <v>98</v>
      </c>
    </row>
    <row r="25" spans="1:60" outlineLevel="1" x14ac:dyDescent="0.2">
      <c r="A25" s="154">
        <v>13</v>
      </c>
      <c r="B25" s="160" t="s">
        <v>131</v>
      </c>
      <c r="C25" s="193" t="s">
        <v>132</v>
      </c>
      <c r="D25" s="162" t="s">
        <v>133</v>
      </c>
      <c r="E25" s="168">
        <v>0.5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102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14</v>
      </c>
      <c r="B26" s="160" t="s">
        <v>134</v>
      </c>
      <c r="C26" s="193" t="s">
        <v>135</v>
      </c>
      <c r="D26" s="162" t="s">
        <v>133</v>
      </c>
      <c r="E26" s="168">
        <v>2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</v>
      </c>
      <c r="U26" s="163">
        <f>ROUND(E26*T26,2)</f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5" t="s">
        <v>97</v>
      </c>
      <c r="B27" s="161" t="s">
        <v>67</v>
      </c>
      <c r="C27" s="194" t="s">
        <v>68</v>
      </c>
      <c r="D27" s="165"/>
      <c r="E27" s="169"/>
      <c r="F27" s="172"/>
      <c r="G27" s="172">
        <f>SUMIF(AE28:AE38,"&lt;&gt;NOR",G28:G38)</f>
        <v>0</v>
      </c>
      <c r="H27" s="172"/>
      <c r="I27" s="172">
        <f>SUM(I28:I38)</f>
        <v>0</v>
      </c>
      <c r="J27" s="172"/>
      <c r="K27" s="172">
        <f>SUM(K28:K38)</f>
        <v>0</v>
      </c>
      <c r="L27" s="172"/>
      <c r="M27" s="172">
        <f>SUM(M28:M38)</f>
        <v>0</v>
      </c>
      <c r="N27" s="166"/>
      <c r="O27" s="166">
        <f>SUM(O28:O38)</f>
        <v>1.7999999999999999E-2</v>
      </c>
      <c r="P27" s="166"/>
      <c r="Q27" s="166">
        <f>SUM(Q28:Q38)</f>
        <v>0</v>
      </c>
      <c r="R27" s="166"/>
      <c r="S27" s="166"/>
      <c r="T27" s="167"/>
      <c r="U27" s="166">
        <f>SUM(U28:U38)</f>
        <v>45.809999999999995</v>
      </c>
      <c r="AE27" t="s">
        <v>98</v>
      </c>
    </row>
    <row r="28" spans="1:60" outlineLevel="1" x14ac:dyDescent="0.2">
      <c r="A28" s="154">
        <v>15</v>
      </c>
      <c r="B28" s="160" t="s">
        <v>136</v>
      </c>
      <c r="C28" s="193" t="s">
        <v>137</v>
      </c>
      <c r="D28" s="162" t="s">
        <v>105</v>
      </c>
      <c r="E28" s="168">
        <v>2.7</v>
      </c>
      <c r="F28" s="170"/>
      <c r="G28" s="171">
        <f t="shared" ref="G28:G38" si="0">ROUND(E28*F28,2)</f>
        <v>0</v>
      </c>
      <c r="H28" s="170"/>
      <c r="I28" s="171">
        <f t="shared" ref="I28:I38" si="1">ROUND(E28*H28,2)</f>
        <v>0</v>
      </c>
      <c r="J28" s="170"/>
      <c r="K28" s="171">
        <f t="shared" ref="K28:K38" si="2">ROUND(E28*J28,2)</f>
        <v>0</v>
      </c>
      <c r="L28" s="171">
        <v>21</v>
      </c>
      <c r="M28" s="171">
        <f t="shared" ref="M28:M38" si="3">G28*(1+L28/100)</f>
        <v>0</v>
      </c>
      <c r="N28" s="163">
        <v>0</v>
      </c>
      <c r="O28" s="163">
        <f t="shared" ref="O28:O38" si="4">ROUND(E28*N28,5)</f>
        <v>0</v>
      </c>
      <c r="P28" s="163">
        <v>0</v>
      </c>
      <c r="Q28" s="163">
        <f t="shared" ref="Q28:Q38" si="5">ROUND(E28*P28,5)</f>
        <v>0</v>
      </c>
      <c r="R28" s="163"/>
      <c r="S28" s="163"/>
      <c r="T28" s="164">
        <v>0.33</v>
      </c>
      <c r="U28" s="163">
        <f t="shared" ref="U28:U38" si="6">ROUND(E28*T28,2)</f>
        <v>0.89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16</v>
      </c>
      <c r="B29" s="160" t="s">
        <v>138</v>
      </c>
      <c r="C29" s="193" t="s">
        <v>139</v>
      </c>
      <c r="D29" s="162" t="s">
        <v>105</v>
      </c>
      <c r="E29" s="168">
        <v>2.7</v>
      </c>
      <c r="F29" s="170"/>
      <c r="G29" s="171">
        <f t="shared" si="0"/>
        <v>0</v>
      </c>
      <c r="H29" s="170"/>
      <c r="I29" s="171">
        <f t="shared" si="1"/>
        <v>0</v>
      </c>
      <c r="J29" s="170"/>
      <c r="K29" s="171">
        <f t="shared" si="2"/>
        <v>0</v>
      </c>
      <c r="L29" s="171">
        <v>21</v>
      </c>
      <c r="M29" s="171">
        <f t="shared" si="3"/>
        <v>0</v>
      </c>
      <c r="N29" s="163">
        <v>0</v>
      </c>
      <c r="O29" s="163">
        <f t="shared" si="4"/>
        <v>0</v>
      </c>
      <c r="P29" s="163">
        <v>0</v>
      </c>
      <c r="Q29" s="163">
        <f t="shared" si="5"/>
        <v>0</v>
      </c>
      <c r="R29" s="163"/>
      <c r="S29" s="163"/>
      <c r="T29" s="164">
        <v>1.49</v>
      </c>
      <c r="U29" s="163">
        <f t="shared" si="6"/>
        <v>4.0199999999999996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108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 x14ac:dyDescent="0.2">
      <c r="A30" s="154">
        <v>17</v>
      </c>
      <c r="B30" s="160" t="s">
        <v>140</v>
      </c>
      <c r="C30" s="193" t="s">
        <v>141</v>
      </c>
      <c r="D30" s="162" t="s">
        <v>101</v>
      </c>
      <c r="E30" s="168">
        <v>9</v>
      </c>
      <c r="F30" s="170"/>
      <c r="G30" s="171">
        <f t="shared" si="0"/>
        <v>0</v>
      </c>
      <c r="H30" s="170"/>
      <c r="I30" s="171">
        <f t="shared" si="1"/>
        <v>0</v>
      </c>
      <c r="J30" s="170"/>
      <c r="K30" s="171">
        <f t="shared" si="2"/>
        <v>0</v>
      </c>
      <c r="L30" s="171">
        <v>21</v>
      </c>
      <c r="M30" s="171">
        <f t="shared" si="3"/>
        <v>0</v>
      </c>
      <c r="N30" s="163">
        <v>0</v>
      </c>
      <c r="O30" s="163">
        <f t="shared" si="4"/>
        <v>0</v>
      </c>
      <c r="P30" s="163">
        <v>0</v>
      </c>
      <c r="Q30" s="163">
        <f t="shared" si="5"/>
        <v>0</v>
      </c>
      <c r="R30" s="163"/>
      <c r="S30" s="163"/>
      <c r="T30" s="164">
        <v>0.83</v>
      </c>
      <c r="U30" s="163">
        <f t="shared" si="6"/>
        <v>7.47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18</v>
      </c>
      <c r="B31" s="160" t="s">
        <v>142</v>
      </c>
      <c r="C31" s="193" t="s">
        <v>143</v>
      </c>
      <c r="D31" s="162" t="s">
        <v>105</v>
      </c>
      <c r="E31" s="168">
        <v>6</v>
      </c>
      <c r="F31" s="170"/>
      <c r="G31" s="171">
        <f t="shared" si="0"/>
        <v>0</v>
      </c>
      <c r="H31" s="170"/>
      <c r="I31" s="171">
        <f t="shared" si="1"/>
        <v>0</v>
      </c>
      <c r="J31" s="170"/>
      <c r="K31" s="171">
        <f t="shared" si="2"/>
        <v>0</v>
      </c>
      <c r="L31" s="171">
        <v>21</v>
      </c>
      <c r="M31" s="171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0.35</v>
      </c>
      <c r="U31" s="163">
        <f t="shared" si="6"/>
        <v>2.1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19</v>
      </c>
      <c r="B32" s="160" t="s">
        <v>138</v>
      </c>
      <c r="C32" s="193" t="s">
        <v>144</v>
      </c>
      <c r="D32" s="162" t="s">
        <v>105</v>
      </c>
      <c r="E32" s="168">
        <v>6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1.49</v>
      </c>
      <c r="U32" s="163">
        <f t="shared" si="6"/>
        <v>8.94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20</v>
      </c>
      <c r="B33" s="160" t="s">
        <v>145</v>
      </c>
      <c r="C33" s="193" t="s">
        <v>146</v>
      </c>
      <c r="D33" s="162" t="s">
        <v>101</v>
      </c>
      <c r="E33" s="168">
        <v>18</v>
      </c>
      <c r="F33" s="170"/>
      <c r="G33" s="171">
        <f t="shared" si="0"/>
        <v>0</v>
      </c>
      <c r="H33" s="170"/>
      <c r="I33" s="171">
        <f t="shared" si="1"/>
        <v>0</v>
      </c>
      <c r="J33" s="170"/>
      <c r="K33" s="171">
        <f t="shared" si="2"/>
        <v>0</v>
      </c>
      <c r="L33" s="171">
        <v>21</v>
      </c>
      <c r="M33" s="171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0.37</v>
      </c>
      <c r="U33" s="163">
        <f t="shared" si="6"/>
        <v>6.66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102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21</v>
      </c>
      <c r="B34" s="160" t="s">
        <v>145</v>
      </c>
      <c r="C34" s="193" t="s">
        <v>147</v>
      </c>
      <c r="D34" s="162" t="s">
        <v>101</v>
      </c>
      <c r="E34" s="168">
        <v>7</v>
      </c>
      <c r="F34" s="170"/>
      <c r="G34" s="171">
        <f t="shared" si="0"/>
        <v>0</v>
      </c>
      <c r="H34" s="170"/>
      <c r="I34" s="171">
        <f t="shared" si="1"/>
        <v>0</v>
      </c>
      <c r="J34" s="170"/>
      <c r="K34" s="171">
        <f t="shared" si="2"/>
        <v>0</v>
      </c>
      <c r="L34" s="171">
        <v>21</v>
      </c>
      <c r="M34" s="171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0.37</v>
      </c>
      <c r="U34" s="163">
        <f t="shared" si="6"/>
        <v>2.59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22</v>
      </c>
      <c r="B35" s="160" t="s">
        <v>148</v>
      </c>
      <c r="C35" s="193" t="s">
        <v>149</v>
      </c>
      <c r="D35" s="162" t="s">
        <v>101</v>
      </c>
      <c r="E35" s="168">
        <v>18</v>
      </c>
      <c r="F35" s="170"/>
      <c r="G35" s="171">
        <f t="shared" si="0"/>
        <v>0</v>
      </c>
      <c r="H35" s="170"/>
      <c r="I35" s="171">
        <f t="shared" si="1"/>
        <v>0</v>
      </c>
      <c r="J35" s="170"/>
      <c r="K35" s="171">
        <f t="shared" si="2"/>
        <v>0</v>
      </c>
      <c r="L35" s="171">
        <v>21</v>
      </c>
      <c r="M35" s="171">
        <f t="shared" si="3"/>
        <v>0</v>
      </c>
      <c r="N35" s="163">
        <v>0</v>
      </c>
      <c r="O35" s="163">
        <f t="shared" si="4"/>
        <v>0</v>
      </c>
      <c r="P35" s="163">
        <v>0</v>
      </c>
      <c r="Q35" s="163">
        <f t="shared" si="5"/>
        <v>0</v>
      </c>
      <c r="R35" s="163"/>
      <c r="S35" s="163"/>
      <c r="T35" s="164">
        <v>0.37</v>
      </c>
      <c r="U35" s="163">
        <f t="shared" si="6"/>
        <v>6.66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108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23</v>
      </c>
      <c r="B36" s="160" t="s">
        <v>150</v>
      </c>
      <c r="C36" s="193" t="s">
        <v>151</v>
      </c>
      <c r="D36" s="162" t="s">
        <v>101</v>
      </c>
      <c r="E36" s="168">
        <v>9</v>
      </c>
      <c r="F36" s="170"/>
      <c r="G36" s="171">
        <f t="shared" si="0"/>
        <v>0</v>
      </c>
      <c r="H36" s="170"/>
      <c r="I36" s="171">
        <f t="shared" si="1"/>
        <v>0</v>
      </c>
      <c r="J36" s="170"/>
      <c r="K36" s="171">
        <f t="shared" si="2"/>
        <v>0</v>
      </c>
      <c r="L36" s="171">
        <v>21</v>
      </c>
      <c r="M36" s="171">
        <f t="shared" si="3"/>
        <v>0</v>
      </c>
      <c r="N36" s="163">
        <v>0</v>
      </c>
      <c r="O36" s="163">
        <f t="shared" si="4"/>
        <v>0</v>
      </c>
      <c r="P36" s="163">
        <v>0</v>
      </c>
      <c r="Q36" s="163">
        <f t="shared" si="5"/>
        <v>0</v>
      </c>
      <c r="R36" s="163"/>
      <c r="S36" s="163"/>
      <c r="T36" s="164">
        <v>0.35</v>
      </c>
      <c r="U36" s="163">
        <f t="shared" si="6"/>
        <v>3.15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24</v>
      </c>
      <c r="B37" s="160" t="s">
        <v>148</v>
      </c>
      <c r="C37" s="193" t="s">
        <v>152</v>
      </c>
      <c r="D37" s="162" t="s">
        <v>101</v>
      </c>
      <c r="E37" s="168">
        <v>9</v>
      </c>
      <c r="F37" s="170"/>
      <c r="G37" s="171">
        <f t="shared" si="0"/>
        <v>0</v>
      </c>
      <c r="H37" s="170"/>
      <c r="I37" s="171">
        <f t="shared" si="1"/>
        <v>0</v>
      </c>
      <c r="J37" s="170"/>
      <c r="K37" s="171">
        <f t="shared" si="2"/>
        <v>0</v>
      </c>
      <c r="L37" s="171">
        <v>21</v>
      </c>
      <c r="M37" s="171">
        <f t="shared" si="3"/>
        <v>0</v>
      </c>
      <c r="N37" s="163">
        <v>2E-3</v>
      </c>
      <c r="O37" s="163">
        <f t="shared" si="4"/>
        <v>1.7999999999999999E-2</v>
      </c>
      <c r="P37" s="163">
        <v>0</v>
      </c>
      <c r="Q37" s="163">
        <f t="shared" si="5"/>
        <v>0</v>
      </c>
      <c r="R37" s="163"/>
      <c r="S37" s="163"/>
      <c r="T37" s="164">
        <v>0.37</v>
      </c>
      <c r="U37" s="163">
        <f t="shared" si="6"/>
        <v>3.33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108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25</v>
      </c>
      <c r="B38" s="160" t="s">
        <v>153</v>
      </c>
      <c r="C38" s="193" t="s">
        <v>154</v>
      </c>
      <c r="D38" s="162" t="s">
        <v>0</v>
      </c>
      <c r="E38" s="168">
        <v>0.53</v>
      </c>
      <c r="F38" s="170"/>
      <c r="G38" s="171">
        <f t="shared" si="0"/>
        <v>0</v>
      </c>
      <c r="H38" s="170"/>
      <c r="I38" s="171">
        <f t="shared" si="1"/>
        <v>0</v>
      </c>
      <c r="J38" s="170"/>
      <c r="K38" s="171">
        <f t="shared" si="2"/>
        <v>0</v>
      </c>
      <c r="L38" s="171">
        <v>21</v>
      </c>
      <c r="M38" s="171">
        <f t="shared" si="3"/>
        <v>0</v>
      </c>
      <c r="N38" s="163">
        <v>0</v>
      </c>
      <c r="O38" s="163">
        <f t="shared" si="4"/>
        <v>0</v>
      </c>
      <c r="P38" s="163">
        <v>0</v>
      </c>
      <c r="Q38" s="163">
        <f t="shared" si="5"/>
        <v>0</v>
      </c>
      <c r="R38" s="163"/>
      <c r="S38" s="163"/>
      <c r="T38" s="164">
        <v>0</v>
      </c>
      <c r="U38" s="163">
        <f t="shared" si="6"/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97</v>
      </c>
      <c r="B39" s="161" t="s">
        <v>69</v>
      </c>
      <c r="C39" s="194" t="s">
        <v>70</v>
      </c>
      <c r="D39" s="165"/>
      <c r="E39" s="169"/>
      <c r="F39" s="172"/>
      <c r="G39" s="172">
        <f>SUMIF(AE40:AE64,"&lt;&gt;NOR",G40:G64)</f>
        <v>0</v>
      </c>
      <c r="H39" s="172"/>
      <c r="I39" s="172">
        <f>SUM(I40:I64)</f>
        <v>0</v>
      </c>
      <c r="J39" s="172"/>
      <c r="K39" s="172">
        <f>SUM(K40:K64)</f>
        <v>0</v>
      </c>
      <c r="L39" s="172"/>
      <c r="M39" s="172">
        <f>SUM(M40:M64)</f>
        <v>0</v>
      </c>
      <c r="N39" s="166"/>
      <c r="O39" s="166">
        <f>SUM(O40:O64)</f>
        <v>0.30175000000000002</v>
      </c>
      <c r="P39" s="166"/>
      <c r="Q39" s="166">
        <f>SUM(Q40:Q64)</f>
        <v>0</v>
      </c>
      <c r="R39" s="166"/>
      <c r="S39" s="166"/>
      <c r="T39" s="167"/>
      <c r="U39" s="166">
        <f>SUM(U40:U64)</f>
        <v>340.70999999999992</v>
      </c>
      <c r="AE39" t="s">
        <v>98</v>
      </c>
    </row>
    <row r="40" spans="1:60" outlineLevel="1" x14ac:dyDescent="0.2">
      <c r="A40" s="154">
        <v>26</v>
      </c>
      <c r="B40" s="160" t="s">
        <v>136</v>
      </c>
      <c r="C40" s="193" t="s">
        <v>137</v>
      </c>
      <c r="D40" s="162" t="s">
        <v>105</v>
      </c>
      <c r="E40" s="168">
        <v>11.4</v>
      </c>
      <c r="F40" s="170"/>
      <c r="G40" s="171">
        <f t="shared" ref="G40:G64" si="7">ROUND(E40*F40,2)</f>
        <v>0</v>
      </c>
      <c r="H40" s="170"/>
      <c r="I40" s="171">
        <f t="shared" ref="I40:I64" si="8">ROUND(E40*H40,2)</f>
        <v>0</v>
      </c>
      <c r="J40" s="170"/>
      <c r="K40" s="171">
        <f t="shared" ref="K40:K64" si="9">ROUND(E40*J40,2)</f>
        <v>0</v>
      </c>
      <c r="L40" s="171">
        <v>21</v>
      </c>
      <c r="M40" s="171">
        <f t="shared" ref="M40:M64" si="10">G40*(1+L40/100)</f>
        <v>0</v>
      </c>
      <c r="N40" s="163">
        <v>0</v>
      </c>
      <c r="O40" s="163">
        <f t="shared" ref="O40:O64" si="11">ROUND(E40*N40,5)</f>
        <v>0</v>
      </c>
      <c r="P40" s="163">
        <v>0</v>
      </c>
      <c r="Q40" s="163">
        <f t="shared" ref="Q40:Q64" si="12">ROUND(E40*P40,5)</f>
        <v>0</v>
      </c>
      <c r="R40" s="163"/>
      <c r="S40" s="163"/>
      <c r="T40" s="164">
        <v>0.33</v>
      </c>
      <c r="U40" s="163">
        <f t="shared" ref="U40:U64" si="13">ROUND(E40*T40,2)</f>
        <v>3.76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54">
        <v>27</v>
      </c>
      <c r="B41" s="160" t="s">
        <v>138</v>
      </c>
      <c r="C41" s="193" t="s">
        <v>155</v>
      </c>
      <c r="D41" s="162" t="s">
        <v>105</v>
      </c>
      <c r="E41" s="168">
        <v>11.4</v>
      </c>
      <c r="F41" s="170"/>
      <c r="G41" s="171">
        <f t="shared" si="7"/>
        <v>0</v>
      </c>
      <c r="H41" s="170"/>
      <c r="I41" s="171">
        <f t="shared" si="8"/>
        <v>0</v>
      </c>
      <c r="J41" s="170"/>
      <c r="K41" s="171">
        <f t="shared" si="9"/>
        <v>0</v>
      </c>
      <c r="L41" s="171">
        <v>21</v>
      </c>
      <c r="M41" s="171">
        <f t="shared" si="10"/>
        <v>0</v>
      </c>
      <c r="N41" s="163">
        <v>0</v>
      </c>
      <c r="O41" s="163">
        <f t="shared" si="11"/>
        <v>0</v>
      </c>
      <c r="P41" s="163">
        <v>0</v>
      </c>
      <c r="Q41" s="163">
        <f t="shared" si="12"/>
        <v>0</v>
      </c>
      <c r="R41" s="163"/>
      <c r="S41" s="163"/>
      <c r="T41" s="164">
        <v>1.49</v>
      </c>
      <c r="U41" s="163">
        <f t="shared" si="13"/>
        <v>16.989999999999998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108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28</v>
      </c>
      <c r="B42" s="160" t="s">
        <v>140</v>
      </c>
      <c r="C42" s="193" t="s">
        <v>156</v>
      </c>
      <c r="D42" s="162" t="s">
        <v>101</v>
      </c>
      <c r="E42" s="168">
        <v>54</v>
      </c>
      <c r="F42" s="170"/>
      <c r="G42" s="171">
        <f t="shared" si="7"/>
        <v>0</v>
      </c>
      <c r="H42" s="170"/>
      <c r="I42" s="171">
        <f t="shared" si="8"/>
        <v>0</v>
      </c>
      <c r="J42" s="170"/>
      <c r="K42" s="171">
        <f t="shared" si="9"/>
        <v>0</v>
      </c>
      <c r="L42" s="171">
        <v>21</v>
      </c>
      <c r="M42" s="171">
        <f t="shared" si="10"/>
        <v>0</v>
      </c>
      <c r="N42" s="163">
        <v>0</v>
      </c>
      <c r="O42" s="163">
        <f t="shared" si="11"/>
        <v>0</v>
      </c>
      <c r="P42" s="163">
        <v>0</v>
      </c>
      <c r="Q42" s="163">
        <f t="shared" si="12"/>
        <v>0</v>
      </c>
      <c r="R42" s="163"/>
      <c r="S42" s="163"/>
      <c r="T42" s="164">
        <v>0.83</v>
      </c>
      <c r="U42" s="163">
        <f t="shared" si="13"/>
        <v>44.82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102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29</v>
      </c>
      <c r="B43" s="160" t="s">
        <v>138</v>
      </c>
      <c r="C43" s="193" t="s">
        <v>157</v>
      </c>
      <c r="D43" s="162" t="s">
        <v>158</v>
      </c>
      <c r="E43" s="168">
        <v>54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0</v>
      </c>
      <c r="O43" s="163">
        <f t="shared" si="11"/>
        <v>0</v>
      </c>
      <c r="P43" s="163">
        <v>0</v>
      </c>
      <c r="Q43" s="163">
        <f t="shared" si="12"/>
        <v>0</v>
      </c>
      <c r="R43" s="163"/>
      <c r="S43" s="163"/>
      <c r="T43" s="164">
        <v>1.49</v>
      </c>
      <c r="U43" s="163">
        <f t="shared" si="13"/>
        <v>80.459999999999994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30</v>
      </c>
      <c r="B44" s="160" t="s">
        <v>142</v>
      </c>
      <c r="C44" s="193" t="s">
        <v>143</v>
      </c>
      <c r="D44" s="162" t="s">
        <v>105</v>
      </c>
      <c r="E44" s="168">
        <v>3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0</v>
      </c>
      <c r="O44" s="163">
        <f t="shared" si="11"/>
        <v>0</v>
      </c>
      <c r="P44" s="163">
        <v>0</v>
      </c>
      <c r="Q44" s="163">
        <f t="shared" si="12"/>
        <v>0</v>
      </c>
      <c r="R44" s="163"/>
      <c r="S44" s="163"/>
      <c r="T44" s="164">
        <v>0.35</v>
      </c>
      <c r="U44" s="163">
        <f t="shared" si="13"/>
        <v>1.05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31</v>
      </c>
      <c r="B45" s="160" t="s">
        <v>138</v>
      </c>
      <c r="C45" s="193" t="s">
        <v>159</v>
      </c>
      <c r="D45" s="162" t="s">
        <v>105</v>
      </c>
      <c r="E45" s="168">
        <v>3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0</v>
      </c>
      <c r="O45" s="163">
        <f t="shared" si="11"/>
        <v>0</v>
      </c>
      <c r="P45" s="163">
        <v>0</v>
      </c>
      <c r="Q45" s="163">
        <f t="shared" si="12"/>
        <v>0</v>
      </c>
      <c r="R45" s="163"/>
      <c r="S45" s="163"/>
      <c r="T45" s="164">
        <v>1.49</v>
      </c>
      <c r="U45" s="163">
        <f t="shared" si="13"/>
        <v>4.47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32</v>
      </c>
      <c r="B46" s="160" t="s">
        <v>160</v>
      </c>
      <c r="C46" s="193" t="s">
        <v>161</v>
      </c>
      <c r="D46" s="162" t="s">
        <v>105</v>
      </c>
      <c r="E46" s="168">
        <v>32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0</v>
      </c>
      <c r="O46" s="163">
        <f t="shared" si="11"/>
        <v>0</v>
      </c>
      <c r="P46" s="163">
        <v>0</v>
      </c>
      <c r="Q46" s="163">
        <f t="shared" si="12"/>
        <v>0</v>
      </c>
      <c r="R46" s="163"/>
      <c r="S46" s="163"/>
      <c r="T46" s="164">
        <v>0.39</v>
      </c>
      <c r="U46" s="163">
        <f t="shared" si="13"/>
        <v>12.48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33</v>
      </c>
      <c r="B47" s="160" t="s">
        <v>138</v>
      </c>
      <c r="C47" s="193" t="s">
        <v>162</v>
      </c>
      <c r="D47" s="162" t="s">
        <v>105</v>
      </c>
      <c r="E47" s="168">
        <v>32</v>
      </c>
      <c r="F47" s="170"/>
      <c r="G47" s="171">
        <f t="shared" si="7"/>
        <v>0</v>
      </c>
      <c r="H47" s="170"/>
      <c r="I47" s="171">
        <f t="shared" si="8"/>
        <v>0</v>
      </c>
      <c r="J47" s="170"/>
      <c r="K47" s="171">
        <f t="shared" si="9"/>
        <v>0</v>
      </c>
      <c r="L47" s="171">
        <v>21</v>
      </c>
      <c r="M47" s="171">
        <f t="shared" si="10"/>
        <v>0</v>
      </c>
      <c r="N47" s="163">
        <v>6.0000000000000001E-3</v>
      </c>
      <c r="O47" s="163">
        <f t="shared" si="11"/>
        <v>0.192</v>
      </c>
      <c r="P47" s="163">
        <v>0</v>
      </c>
      <c r="Q47" s="163">
        <f t="shared" si="12"/>
        <v>0</v>
      </c>
      <c r="R47" s="163"/>
      <c r="S47" s="163"/>
      <c r="T47" s="164">
        <v>1.49</v>
      </c>
      <c r="U47" s="163">
        <f t="shared" si="13"/>
        <v>47.68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34</v>
      </c>
      <c r="B48" s="160" t="s">
        <v>145</v>
      </c>
      <c r="C48" s="193" t="s">
        <v>146</v>
      </c>
      <c r="D48" s="162" t="s">
        <v>101</v>
      </c>
      <c r="E48" s="168">
        <v>35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0</v>
      </c>
      <c r="O48" s="163">
        <f t="shared" si="11"/>
        <v>0</v>
      </c>
      <c r="P48" s="163">
        <v>0</v>
      </c>
      <c r="Q48" s="163">
        <f t="shared" si="12"/>
        <v>0</v>
      </c>
      <c r="R48" s="163"/>
      <c r="S48" s="163"/>
      <c r="T48" s="164">
        <v>0.37</v>
      </c>
      <c r="U48" s="163">
        <f t="shared" si="13"/>
        <v>12.95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35</v>
      </c>
      <c r="B49" s="160" t="s">
        <v>148</v>
      </c>
      <c r="C49" s="193" t="s">
        <v>163</v>
      </c>
      <c r="D49" s="162" t="s">
        <v>101</v>
      </c>
      <c r="E49" s="168">
        <v>26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0</v>
      </c>
      <c r="O49" s="163">
        <f t="shared" si="11"/>
        <v>0</v>
      </c>
      <c r="P49" s="163">
        <v>0</v>
      </c>
      <c r="Q49" s="163">
        <f t="shared" si="12"/>
        <v>0</v>
      </c>
      <c r="R49" s="163"/>
      <c r="S49" s="163"/>
      <c r="T49" s="164">
        <v>0.37</v>
      </c>
      <c r="U49" s="163">
        <f t="shared" si="13"/>
        <v>9.6199999999999992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36</v>
      </c>
      <c r="B50" s="160" t="s">
        <v>148</v>
      </c>
      <c r="C50" s="193" t="s">
        <v>164</v>
      </c>
      <c r="D50" s="162" t="s">
        <v>101</v>
      </c>
      <c r="E50" s="168">
        <v>7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0</v>
      </c>
      <c r="O50" s="163">
        <f t="shared" si="11"/>
        <v>0</v>
      </c>
      <c r="P50" s="163">
        <v>0</v>
      </c>
      <c r="Q50" s="163">
        <f t="shared" si="12"/>
        <v>0</v>
      </c>
      <c r="R50" s="163"/>
      <c r="S50" s="163"/>
      <c r="T50" s="164">
        <v>0.37</v>
      </c>
      <c r="U50" s="163">
        <f t="shared" si="13"/>
        <v>2.59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108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37</v>
      </c>
      <c r="B51" s="160" t="s">
        <v>148</v>
      </c>
      <c r="C51" s="193" t="s">
        <v>149</v>
      </c>
      <c r="D51" s="162" t="s">
        <v>101</v>
      </c>
      <c r="E51" s="168">
        <v>2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0</v>
      </c>
      <c r="O51" s="163">
        <f t="shared" si="11"/>
        <v>0</v>
      </c>
      <c r="P51" s="163">
        <v>0</v>
      </c>
      <c r="Q51" s="163">
        <f t="shared" si="12"/>
        <v>0</v>
      </c>
      <c r="R51" s="163"/>
      <c r="S51" s="163"/>
      <c r="T51" s="164">
        <v>0.37</v>
      </c>
      <c r="U51" s="163">
        <f t="shared" si="13"/>
        <v>0.74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108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38</v>
      </c>
      <c r="B52" s="160" t="s">
        <v>165</v>
      </c>
      <c r="C52" s="193" t="s">
        <v>166</v>
      </c>
      <c r="D52" s="162" t="s">
        <v>101</v>
      </c>
      <c r="E52" s="168">
        <v>13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0</v>
      </c>
      <c r="O52" s="163">
        <f t="shared" si="11"/>
        <v>0</v>
      </c>
      <c r="P52" s="163">
        <v>0</v>
      </c>
      <c r="Q52" s="163">
        <f t="shared" si="12"/>
        <v>0</v>
      </c>
      <c r="R52" s="163"/>
      <c r="S52" s="163"/>
      <c r="T52" s="164">
        <v>1.7</v>
      </c>
      <c r="U52" s="163">
        <f t="shared" si="13"/>
        <v>22.1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33.75" outlineLevel="1" x14ac:dyDescent="0.2">
      <c r="A53" s="154">
        <v>39</v>
      </c>
      <c r="B53" s="160" t="s">
        <v>148</v>
      </c>
      <c r="C53" s="193" t="s">
        <v>167</v>
      </c>
      <c r="D53" s="162" t="s">
        <v>101</v>
      </c>
      <c r="E53" s="168">
        <v>8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5.0000000000000001E-3</v>
      </c>
      <c r="O53" s="163">
        <f t="shared" si="11"/>
        <v>0.04</v>
      </c>
      <c r="P53" s="163">
        <v>0</v>
      </c>
      <c r="Q53" s="163">
        <f t="shared" si="12"/>
        <v>0</v>
      </c>
      <c r="R53" s="163"/>
      <c r="S53" s="163"/>
      <c r="T53" s="164">
        <v>1.7</v>
      </c>
      <c r="U53" s="163">
        <f t="shared" si="13"/>
        <v>13.6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40</v>
      </c>
      <c r="B54" s="160" t="s">
        <v>148</v>
      </c>
      <c r="C54" s="193" t="s">
        <v>168</v>
      </c>
      <c r="D54" s="162" t="s">
        <v>101</v>
      </c>
      <c r="E54" s="168">
        <v>5</v>
      </c>
      <c r="F54" s="170"/>
      <c r="G54" s="171">
        <f t="shared" si="7"/>
        <v>0</v>
      </c>
      <c r="H54" s="170"/>
      <c r="I54" s="171">
        <f t="shared" si="8"/>
        <v>0</v>
      </c>
      <c r="J54" s="170"/>
      <c r="K54" s="171">
        <f t="shared" si="9"/>
        <v>0</v>
      </c>
      <c r="L54" s="171">
        <v>21</v>
      </c>
      <c r="M54" s="171">
        <f t="shared" si="10"/>
        <v>0</v>
      </c>
      <c r="N54" s="163">
        <v>4.0000000000000001E-3</v>
      </c>
      <c r="O54" s="163">
        <f t="shared" si="11"/>
        <v>0.02</v>
      </c>
      <c r="P54" s="163">
        <v>0</v>
      </c>
      <c r="Q54" s="163">
        <f t="shared" si="12"/>
        <v>0</v>
      </c>
      <c r="R54" s="163"/>
      <c r="S54" s="163"/>
      <c r="T54" s="164">
        <v>1.7</v>
      </c>
      <c r="U54" s="163">
        <f t="shared" si="13"/>
        <v>8.5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108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41</v>
      </c>
      <c r="B55" s="160" t="s">
        <v>150</v>
      </c>
      <c r="C55" s="193" t="s">
        <v>151</v>
      </c>
      <c r="D55" s="162" t="s">
        <v>101</v>
      </c>
      <c r="E55" s="168">
        <v>35</v>
      </c>
      <c r="F55" s="170"/>
      <c r="G55" s="171">
        <f t="shared" si="7"/>
        <v>0</v>
      </c>
      <c r="H55" s="170"/>
      <c r="I55" s="171">
        <f t="shared" si="8"/>
        <v>0</v>
      </c>
      <c r="J55" s="170"/>
      <c r="K55" s="171">
        <f t="shared" si="9"/>
        <v>0</v>
      </c>
      <c r="L55" s="171">
        <v>21</v>
      </c>
      <c r="M55" s="171">
        <f t="shared" si="10"/>
        <v>0</v>
      </c>
      <c r="N55" s="163">
        <v>0</v>
      </c>
      <c r="O55" s="163">
        <f t="shared" si="11"/>
        <v>0</v>
      </c>
      <c r="P55" s="163">
        <v>0</v>
      </c>
      <c r="Q55" s="163">
        <f t="shared" si="12"/>
        <v>0</v>
      </c>
      <c r="R55" s="163"/>
      <c r="S55" s="163"/>
      <c r="T55" s="164">
        <v>0.35</v>
      </c>
      <c r="U55" s="163">
        <f t="shared" si="13"/>
        <v>12.25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42</v>
      </c>
      <c r="B56" s="160" t="s">
        <v>148</v>
      </c>
      <c r="C56" s="193" t="s">
        <v>169</v>
      </c>
      <c r="D56" s="162" t="s">
        <v>101</v>
      </c>
      <c r="E56" s="168">
        <v>9</v>
      </c>
      <c r="F56" s="170"/>
      <c r="G56" s="171">
        <f t="shared" si="7"/>
        <v>0</v>
      </c>
      <c r="H56" s="170"/>
      <c r="I56" s="171">
        <f t="shared" si="8"/>
        <v>0</v>
      </c>
      <c r="J56" s="170"/>
      <c r="K56" s="171">
        <f t="shared" si="9"/>
        <v>0</v>
      </c>
      <c r="L56" s="171">
        <v>21</v>
      </c>
      <c r="M56" s="171">
        <f t="shared" si="10"/>
        <v>0</v>
      </c>
      <c r="N56" s="163">
        <v>1E-3</v>
      </c>
      <c r="O56" s="163">
        <f t="shared" si="11"/>
        <v>8.9999999999999993E-3</v>
      </c>
      <c r="P56" s="163">
        <v>0</v>
      </c>
      <c r="Q56" s="163">
        <f t="shared" si="12"/>
        <v>0</v>
      </c>
      <c r="R56" s="163"/>
      <c r="S56" s="163"/>
      <c r="T56" s="164">
        <v>0.37</v>
      </c>
      <c r="U56" s="163">
        <f t="shared" si="13"/>
        <v>3.33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108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43</v>
      </c>
      <c r="B57" s="160" t="s">
        <v>148</v>
      </c>
      <c r="C57" s="193" t="s">
        <v>170</v>
      </c>
      <c r="D57" s="162" t="s">
        <v>101</v>
      </c>
      <c r="E57" s="168">
        <v>26</v>
      </c>
      <c r="F57" s="170"/>
      <c r="G57" s="171">
        <f t="shared" si="7"/>
        <v>0</v>
      </c>
      <c r="H57" s="170"/>
      <c r="I57" s="171">
        <f t="shared" si="8"/>
        <v>0</v>
      </c>
      <c r="J57" s="170"/>
      <c r="K57" s="171">
        <f t="shared" si="9"/>
        <v>0</v>
      </c>
      <c r="L57" s="171">
        <v>21</v>
      </c>
      <c r="M57" s="171">
        <f t="shared" si="10"/>
        <v>0</v>
      </c>
      <c r="N57" s="163">
        <v>0</v>
      </c>
      <c r="O57" s="163">
        <f t="shared" si="11"/>
        <v>0</v>
      </c>
      <c r="P57" s="163">
        <v>0</v>
      </c>
      <c r="Q57" s="163">
        <f t="shared" si="12"/>
        <v>0</v>
      </c>
      <c r="R57" s="163"/>
      <c r="S57" s="163"/>
      <c r="T57" s="164">
        <v>0.83</v>
      </c>
      <c r="U57" s="163">
        <f t="shared" si="13"/>
        <v>21.58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108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44</v>
      </c>
      <c r="B58" s="160" t="s">
        <v>171</v>
      </c>
      <c r="C58" s="193" t="s">
        <v>172</v>
      </c>
      <c r="D58" s="162" t="s">
        <v>101</v>
      </c>
      <c r="E58" s="168">
        <v>6</v>
      </c>
      <c r="F58" s="170"/>
      <c r="G58" s="171">
        <f t="shared" si="7"/>
        <v>0</v>
      </c>
      <c r="H58" s="170"/>
      <c r="I58" s="171">
        <f t="shared" si="8"/>
        <v>0</v>
      </c>
      <c r="J58" s="170"/>
      <c r="K58" s="171">
        <f t="shared" si="9"/>
        <v>0</v>
      </c>
      <c r="L58" s="171">
        <v>21</v>
      </c>
      <c r="M58" s="171">
        <f t="shared" si="10"/>
        <v>0</v>
      </c>
      <c r="N58" s="163">
        <v>0</v>
      </c>
      <c r="O58" s="163">
        <f t="shared" si="11"/>
        <v>0</v>
      </c>
      <c r="P58" s="163">
        <v>0</v>
      </c>
      <c r="Q58" s="163">
        <f t="shared" si="12"/>
        <v>0</v>
      </c>
      <c r="R58" s="163"/>
      <c r="S58" s="163"/>
      <c r="T58" s="164">
        <v>0.75</v>
      </c>
      <c r="U58" s="163">
        <f t="shared" si="13"/>
        <v>4.5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45</v>
      </c>
      <c r="B59" s="160" t="s">
        <v>148</v>
      </c>
      <c r="C59" s="193" t="s">
        <v>173</v>
      </c>
      <c r="D59" s="162" t="s">
        <v>101</v>
      </c>
      <c r="E59" s="168">
        <v>6</v>
      </c>
      <c r="F59" s="170"/>
      <c r="G59" s="171">
        <f t="shared" si="7"/>
        <v>0</v>
      </c>
      <c r="H59" s="170"/>
      <c r="I59" s="171">
        <f t="shared" si="8"/>
        <v>0</v>
      </c>
      <c r="J59" s="170"/>
      <c r="K59" s="171">
        <f t="shared" si="9"/>
        <v>0</v>
      </c>
      <c r="L59" s="171">
        <v>21</v>
      </c>
      <c r="M59" s="171">
        <f t="shared" si="10"/>
        <v>0</v>
      </c>
      <c r="N59" s="163">
        <v>1.5E-3</v>
      </c>
      <c r="O59" s="163">
        <f t="shared" si="11"/>
        <v>8.9999999999999993E-3</v>
      </c>
      <c r="P59" s="163">
        <v>0</v>
      </c>
      <c r="Q59" s="163">
        <f t="shared" si="12"/>
        <v>0</v>
      </c>
      <c r="R59" s="163"/>
      <c r="S59" s="163"/>
      <c r="T59" s="164">
        <v>0.75</v>
      </c>
      <c r="U59" s="163">
        <f t="shared" si="13"/>
        <v>4.5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108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46</v>
      </c>
      <c r="B60" s="160" t="s">
        <v>174</v>
      </c>
      <c r="C60" s="193" t="s">
        <v>175</v>
      </c>
      <c r="D60" s="162" t="s">
        <v>105</v>
      </c>
      <c r="E60" s="168">
        <v>12.5</v>
      </c>
      <c r="F60" s="170"/>
      <c r="G60" s="171">
        <f t="shared" si="7"/>
        <v>0</v>
      </c>
      <c r="H60" s="170"/>
      <c r="I60" s="171">
        <f t="shared" si="8"/>
        <v>0</v>
      </c>
      <c r="J60" s="170"/>
      <c r="K60" s="171">
        <f t="shared" si="9"/>
        <v>0</v>
      </c>
      <c r="L60" s="171">
        <v>21</v>
      </c>
      <c r="M60" s="171">
        <f t="shared" si="10"/>
        <v>0</v>
      </c>
      <c r="N60" s="163">
        <v>5.1000000000000004E-4</v>
      </c>
      <c r="O60" s="163">
        <f t="shared" si="11"/>
        <v>6.3800000000000003E-3</v>
      </c>
      <c r="P60" s="163">
        <v>0</v>
      </c>
      <c r="Q60" s="163">
        <f t="shared" si="12"/>
        <v>0</v>
      </c>
      <c r="R60" s="163"/>
      <c r="S60" s="163"/>
      <c r="T60" s="164">
        <v>0.26700000000000002</v>
      </c>
      <c r="U60" s="163">
        <f t="shared" si="13"/>
        <v>3.34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47</v>
      </c>
      <c r="B61" s="160" t="s">
        <v>148</v>
      </c>
      <c r="C61" s="193" t="s">
        <v>176</v>
      </c>
      <c r="D61" s="162" t="s">
        <v>105</v>
      </c>
      <c r="E61" s="168">
        <v>12.5</v>
      </c>
      <c r="F61" s="170"/>
      <c r="G61" s="171">
        <f t="shared" si="7"/>
        <v>0</v>
      </c>
      <c r="H61" s="170"/>
      <c r="I61" s="171">
        <f t="shared" si="8"/>
        <v>0</v>
      </c>
      <c r="J61" s="170"/>
      <c r="K61" s="171">
        <f t="shared" si="9"/>
        <v>0</v>
      </c>
      <c r="L61" s="171">
        <v>21</v>
      </c>
      <c r="M61" s="171">
        <f t="shared" si="10"/>
        <v>0</v>
      </c>
      <c r="N61" s="163">
        <v>5.1000000000000004E-4</v>
      </c>
      <c r="O61" s="163">
        <f t="shared" si="11"/>
        <v>6.3800000000000003E-3</v>
      </c>
      <c r="P61" s="163">
        <v>0</v>
      </c>
      <c r="Q61" s="163">
        <f t="shared" si="12"/>
        <v>0</v>
      </c>
      <c r="R61" s="163"/>
      <c r="S61" s="163"/>
      <c r="T61" s="164">
        <v>0.26700000000000002</v>
      </c>
      <c r="U61" s="163">
        <f t="shared" si="13"/>
        <v>3.34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108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48</v>
      </c>
      <c r="B62" s="160" t="s">
        <v>177</v>
      </c>
      <c r="C62" s="193" t="s">
        <v>178</v>
      </c>
      <c r="D62" s="162" t="s">
        <v>105</v>
      </c>
      <c r="E62" s="168">
        <v>9</v>
      </c>
      <c r="F62" s="170"/>
      <c r="G62" s="171">
        <f t="shared" si="7"/>
        <v>0</v>
      </c>
      <c r="H62" s="170"/>
      <c r="I62" s="171">
        <f t="shared" si="8"/>
        <v>0</v>
      </c>
      <c r="J62" s="170"/>
      <c r="K62" s="171">
        <f t="shared" si="9"/>
        <v>0</v>
      </c>
      <c r="L62" s="171">
        <v>21</v>
      </c>
      <c r="M62" s="171">
        <f t="shared" si="10"/>
        <v>0</v>
      </c>
      <c r="N62" s="163">
        <v>5.9999999999999995E-4</v>
      </c>
      <c r="O62" s="163">
        <f t="shared" si="11"/>
        <v>5.4000000000000003E-3</v>
      </c>
      <c r="P62" s="163">
        <v>0</v>
      </c>
      <c r="Q62" s="163">
        <f t="shared" si="12"/>
        <v>0</v>
      </c>
      <c r="R62" s="163"/>
      <c r="S62" s="163"/>
      <c r="T62" s="164">
        <v>0.40699999999999997</v>
      </c>
      <c r="U62" s="163">
        <f t="shared" si="13"/>
        <v>3.66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49</v>
      </c>
      <c r="B63" s="160" t="s">
        <v>148</v>
      </c>
      <c r="C63" s="193" t="s">
        <v>179</v>
      </c>
      <c r="D63" s="162" t="s">
        <v>105</v>
      </c>
      <c r="E63" s="168">
        <v>9</v>
      </c>
      <c r="F63" s="170"/>
      <c r="G63" s="171">
        <f t="shared" si="7"/>
        <v>0</v>
      </c>
      <c r="H63" s="170"/>
      <c r="I63" s="171">
        <f t="shared" si="8"/>
        <v>0</v>
      </c>
      <c r="J63" s="170"/>
      <c r="K63" s="171">
        <f t="shared" si="9"/>
        <v>0</v>
      </c>
      <c r="L63" s="171">
        <v>21</v>
      </c>
      <c r="M63" s="171">
        <f t="shared" si="10"/>
        <v>0</v>
      </c>
      <c r="N63" s="163">
        <v>1.5100000000000001E-3</v>
      </c>
      <c r="O63" s="163">
        <f t="shared" si="11"/>
        <v>1.359E-2</v>
      </c>
      <c r="P63" s="163">
        <v>0</v>
      </c>
      <c r="Q63" s="163">
        <f t="shared" si="12"/>
        <v>0</v>
      </c>
      <c r="R63" s="163"/>
      <c r="S63" s="163"/>
      <c r="T63" s="164">
        <v>0.26700000000000002</v>
      </c>
      <c r="U63" s="163">
        <f t="shared" si="13"/>
        <v>2.4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81">
        <v>50</v>
      </c>
      <c r="B64" s="182" t="s">
        <v>153</v>
      </c>
      <c r="C64" s="195" t="s">
        <v>154</v>
      </c>
      <c r="D64" s="183" t="s">
        <v>0</v>
      </c>
      <c r="E64" s="184">
        <v>0.53</v>
      </c>
      <c r="F64" s="185"/>
      <c r="G64" s="186">
        <f t="shared" si="7"/>
        <v>0</v>
      </c>
      <c r="H64" s="185"/>
      <c r="I64" s="186">
        <f t="shared" si="8"/>
        <v>0</v>
      </c>
      <c r="J64" s="185"/>
      <c r="K64" s="186">
        <f t="shared" si="9"/>
        <v>0</v>
      </c>
      <c r="L64" s="186">
        <v>21</v>
      </c>
      <c r="M64" s="186">
        <f t="shared" si="10"/>
        <v>0</v>
      </c>
      <c r="N64" s="187">
        <v>0</v>
      </c>
      <c r="O64" s="187">
        <f t="shared" si="11"/>
        <v>0</v>
      </c>
      <c r="P64" s="187">
        <v>0</v>
      </c>
      <c r="Q64" s="187">
        <f t="shared" si="12"/>
        <v>0</v>
      </c>
      <c r="R64" s="187"/>
      <c r="S64" s="187"/>
      <c r="T64" s="188">
        <v>0</v>
      </c>
      <c r="U64" s="187">
        <f t="shared" si="13"/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31" x14ac:dyDescent="0.2">
      <c r="A65" s="6"/>
      <c r="B65" s="7" t="s">
        <v>180</v>
      </c>
      <c r="C65" s="196" t="s">
        <v>180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v>15</v>
      </c>
      <c r="AD65">
        <v>21</v>
      </c>
    </row>
    <row r="66" spans="1:31" x14ac:dyDescent="0.2">
      <c r="A66" s="189"/>
      <c r="B66" s="190">
        <v>26</v>
      </c>
      <c r="C66" s="197" t="s">
        <v>180</v>
      </c>
      <c r="D66" s="191"/>
      <c r="E66" s="191"/>
      <c r="F66" s="191"/>
      <c r="G66" s="192">
        <f>G8+G13+G15+G19+G24+G27+G39</f>
        <v>0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f>SUMIF(L7:L64,AC65,G7:G64)</f>
        <v>0</v>
      </c>
      <c r="AD66">
        <f>SUMIF(L7:L64,AD65,G7:G64)</f>
        <v>0</v>
      </c>
      <c r="AE66" t="s">
        <v>181</v>
      </c>
    </row>
    <row r="67" spans="1:31" x14ac:dyDescent="0.2">
      <c r="A67" s="6"/>
      <c r="B67" s="7" t="s">
        <v>180</v>
      </c>
      <c r="C67" s="196" t="s">
        <v>180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6"/>
      <c r="B68" s="7" t="s">
        <v>180</v>
      </c>
      <c r="C68" s="196" t="s">
        <v>180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9">
        <v>33</v>
      </c>
      <c r="B69" s="269"/>
      <c r="C69" s="270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50"/>
      <c r="B70" s="251"/>
      <c r="C70" s="252"/>
      <c r="D70" s="251"/>
      <c r="E70" s="251"/>
      <c r="F70" s="251"/>
      <c r="G70" s="253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E70" t="s">
        <v>182</v>
      </c>
    </row>
    <row r="71" spans="1:31" x14ac:dyDescent="0.2">
      <c r="A71" s="254"/>
      <c r="B71" s="255"/>
      <c r="C71" s="256"/>
      <c r="D71" s="255"/>
      <c r="E71" s="255"/>
      <c r="F71" s="255"/>
      <c r="G71" s="25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54"/>
      <c r="B72" s="255"/>
      <c r="C72" s="256"/>
      <c r="D72" s="255"/>
      <c r="E72" s="255"/>
      <c r="F72" s="255"/>
      <c r="G72" s="25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54"/>
      <c r="B73" s="255"/>
      <c r="C73" s="256"/>
      <c r="D73" s="255"/>
      <c r="E73" s="255"/>
      <c r="F73" s="255"/>
      <c r="G73" s="25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258"/>
      <c r="B74" s="259"/>
      <c r="C74" s="260"/>
      <c r="D74" s="259"/>
      <c r="E74" s="259"/>
      <c r="F74" s="259"/>
      <c r="G74" s="26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A75" s="6"/>
      <c r="B75" s="7" t="s">
        <v>180</v>
      </c>
      <c r="C75" s="196" t="s">
        <v>180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31" x14ac:dyDescent="0.2">
      <c r="C76" s="198"/>
      <c r="AE76" t="s">
        <v>183</v>
      </c>
    </row>
  </sheetData>
  <mergeCells count="6">
    <mergeCell ref="A70:G74"/>
    <mergeCell ref="A1:G1"/>
    <mergeCell ref="C2:G2"/>
    <mergeCell ref="C3:G3"/>
    <mergeCell ref="C4:G4"/>
    <mergeCell ref="A69:C6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3 ETAPA VZT</vt:lpstr>
      <vt:lpstr>VzorPolozky</vt:lpstr>
      <vt:lpstr> Pol</vt:lpstr>
      <vt:lpstr>'3 ETAPA VZT'!CelkemDPHVypocet</vt:lpstr>
      <vt:lpstr>CenaCelkem</vt:lpstr>
      <vt:lpstr>CenaCelkemBezDPH</vt:lpstr>
      <vt:lpstr>'3 ETAPA VZT'!CenaCelkemVypocet</vt:lpstr>
      <vt:lpstr>cisloobjektu</vt:lpstr>
      <vt:lpstr>'3 ETAPA VZT'!CisloStavby</vt:lpstr>
      <vt:lpstr>CisloStavebnihoRozpoctu</vt:lpstr>
      <vt:lpstr>dadresa</vt:lpstr>
      <vt:lpstr>'3 ETAPA VZT'!DIČ</vt:lpstr>
      <vt:lpstr>dmisto</vt:lpstr>
      <vt:lpstr>DPHSni</vt:lpstr>
      <vt:lpstr>DPHZakl</vt:lpstr>
      <vt:lpstr>'3 ETAPA VZT'!dpsc</vt:lpstr>
      <vt:lpstr>'3 ETAPA VZT'!IČO</vt:lpstr>
      <vt:lpstr>Mena</vt:lpstr>
      <vt:lpstr>MistoStavby</vt:lpstr>
      <vt:lpstr>nazevobjektu</vt:lpstr>
      <vt:lpstr>'3 ETAPA VZT'!NazevStavby</vt:lpstr>
      <vt:lpstr>NazevStavebnihoRozpoctu</vt:lpstr>
      <vt:lpstr>oadresa</vt:lpstr>
      <vt:lpstr>'3 ETAPA VZT'!Objednatel</vt:lpstr>
      <vt:lpstr>'3 ETAPA VZT'!Objekt</vt:lpstr>
      <vt:lpstr>' Pol'!Oblast_tisku</vt:lpstr>
      <vt:lpstr>'3 ETAPA VZT'!Oblast_tisku</vt:lpstr>
      <vt:lpstr>'3 ETAPA VZT'!odic</vt:lpstr>
      <vt:lpstr>'3 ETAPA VZT'!oico</vt:lpstr>
      <vt:lpstr>'3 ETAPA VZT'!omisto</vt:lpstr>
      <vt:lpstr>'3 ETAPA VZT'!onazev</vt:lpstr>
      <vt:lpstr>'3 ETAPA VZT'!opsc</vt:lpstr>
      <vt:lpstr>padresa</vt:lpstr>
      <vt:lpstr>pdic</vt:lpstr>
      <vt:lpstr>pico</vt:lpstr>
      <vt:lpstr>pmisto</vt:lpstr>
      <vt:lpstr>PoptavkaID</vt:lpstr>
      <vt:lpstr>pPSC</vt:lpstr>
      <vt:lpstr>Projektant</vt:lpstr>
      <vt:lpstr>'3 ETAPA VZT'!SazbaDPH1</vt:lpstr>
      <vt:lpstr>'3 ETAPA VZT'!SazbaDPH2</vt:lpstr>
      <vt:lpstr>Vypracoval</vt:lpstr>
      <vt:lpstr>ZakladDPHSni</vt:lpstr>
      <vt:lpstr>'3 ETAPA VZT'!ZakladDPHSniVypocet</vt:lpstr>
      <vt:lpstr>ZakladDPHZakl</vt:lpstr>
      <vt:lpstr>'3 ETAPA VZT'!ZakladDPHZaklVypocet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2021-05-17T07:05:28Z</dcterms:modified>
</cp:coreProperties>
</file>